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/>
  <bookViews>
    <workbookView xWindow="0" yWindow="0" windowWidth="19170" windowHeight="7665" activeTab="2"/>
  </bookViews>
  <sheets>
    <sheet name="Von tinh" sheetId="16" r:id="rId1"/>
    <sheet name="Von huyen" sheetId="13" r:id="rId2"/>
    <sheet name="NNND cung lam" sheetId="14" r:id="rId3"/>
  </sheets>
  <calcPr calcId="144525"/>
</workbook>
</file>

<file path=xl/calcChain.xml><?xml version="1.0" encoding="utf-8"?>
<calcChain xmlns="http://schemas.openxmlformats.org/spreadsheetml/2006/main">
  <c r="A3" i="14" l="1"/>
  <c r="D10" i="14" l="1"/>
  <c r="F10" i="14"/>
  <c r="G10" i="14"/>
  <c r="H10" i="14"/>
  <c r="I10" i="14"/>
  <c r="I36" i="14"/>
  <c r="J10" i="14"/>
  <c r="K10" i="14"/>
  <c r="L10" i="14"/>
  <c r="M10" i="14"/>
  <c r="M36" i="14"/>
  <c r="N10" i="14"/>
  <c r="O10" i="14"/>
  <c r="P10" i="14"/>
  <c r="Q10" i="14"/>
  <c r="Q36" i="14"/>
  <c r="R10" i="14"/>
  <c r="S10" i="14"/>
  <c r="E11" i="14"/>
  <c r="C11" i="14"/>
  <c r="C12" i="14"/>
  <c r="E12" i="14"/>
  <c r="E13" i="14"/>
  <c r="C13" i="14"/>
  <c r="C14" i="14"/>
  <c r="E14" i="14"/>
  <c r="E15" i="14"/>
  <c r="C15" i="14"/>
  <c r="C16" i="14"/>
  <c r="E16" i="14"/>
  <c r="E17" i="14"/>
  <c r="C17" i="14"/>
  <c r="D18" i="14"/>
  <c r="F18" i="14"/>
  <c r="F36" i="14"/>
  <c r="G18" i="14"/>
  <c r="H18" i="14"/>
  <c r="I18" i="14"/>
  <c r="J18" i="14"/>
  <c r="J36" i="14"/>
  <c r="K18" i="14"/>
  <c r="L18" i="14"/>
  <c r="M18" i="14"/>
  <c r="N18" i="14"/>
  <c r="N36" i="14"/>
  <c r="O18" i="14"/>
  <c r="P18" i="14"/>
  <c r="Q18" i="14"/>
  <c r="R18" i="14"/>
  <c r="R36" i="14"/>
  <c r="S18" i="14"/>
  <c r="E19" i="14"/>
  <c r="C19" i="14"/>
  <c r="C20" i="14"/>
  <c r="E20" i="14"/>
  <c r="E21" i="14"/>
  <c r="C21" i="14"/>
  <c r="C22" i="14"/>
  <c r="E22" i="14"/>
  <c r="E23" i="14"/>
  <c r="C23" i="14"/>
  <c r="C24" i="14"/>
  <c r="E24" i="14"/>
  <c r="E25" i="14"/>
  <c r="C25" i="14"/>
  <c r="C26" i="14"/>
  <c r="E26" i="14"/>
  <c r="E27" i="14"/>
  <c r="C27" i="14"/>
  <c r="C28" i="14"/>
  <c r="E28" i="14"/>
  <c r="E29" i="14"/>
  <c r="C29" i="14"/>
  <c r="C30" i="14"/>
  <c r="E30" i="14"/>
  <c r="E31" i="14"/>
  <c r="C31" i="14"/>
  <c r="D32" i="14"/>
  <c r="F32" i="14"/>
  <c r="G32" i="14"/>
  <c r="G36" i="14"/>
  <c r="H32" i="14"/>
  <c r="I32" i="14"/>
  <c r="J32" i="14"/>
  <c r="K32" i="14"/>
  <c r="K36" i="14"/>
  <c r="L32" i="14"/>
  <c r="M32" i="14"/>
  <c r="N32" i="14"/>
  <c r="O32" i="14"/>
  <c r="O36" i="14"/>
  <c r="P32" i="14"/>
  <c r="Q32" i="14"/>
  <c r="R32" i="14"/>
  <c r="S32" i="14"/>
  <c r="S36" i="14"/>
  <c r="C33" i="14"/>
  <c r="E33" i="14"/>
  <c r="E32" i="14"/>
  <c r="C32" i="14"/>
  <c r="E34" i="14"/>
  <c r="C34" i="14"/>
  <c r="C35" i="14"/>
  <c r="E35" i="14"/>
  <c r="D36" i="14"/>
  <c r="H36" i="14"/>
  <c r="L36" i="14"/>
  <c r="P36" i="14"/>
  <c r="A3" i="13"/>
  <c r="F10" i="13"/>
  <c r="F18" i="13"/>
  <c r="G10" i="13"/>
  <c r="H10" i="13"/>
  <c r="I10" i="13"/>
  <c r="J10" i="13"/>
  <c r="J18" i="13"/>
  <c r="K10" i="13"/>
  <c r="L10" i="13"/>
  <c r="M10" i="13"/>
  <c r="N10" i="13"/>
  <c r="N18" i="13"/>
  <c r="O10" i="13"/>
  <c r="P10" i="13"/>
  <c r="Q10" i="13"/>
  <c r="R10" i="13"/>
  <c r="R18" i="13"/>
  <c r="S10" i="13"/>
  <c r="D11" i="13"/>
  <c r="D10" i="13"/>
  <c r="E11" i="13"/>
  <c r="E10" i="13"/>
  <c r="D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E13" i="13"/>
  <c r="E12" i="13"/>
  <c r="D14" i="13"/>
  <c r="F14" i="13"/>
  <c r="G14" i="13"/>
  <c r="G18" i="13"/>
  <c r="H14" i="13"/>
  <c r="I14" i="13"/>
  <c r="J14" i="13"/>
  <c r="K14" i="13"/>
  <c r="K18" i="13"/>
  <c r="L14" i="13"/>
  <c r="M14" i="13"/>
  <c r="N14" i="13"/>
  <c r="O14" i="13"/>
  <c r="O18" i="13"/>
  <c r="P14" i="13"/>
  <c r="Q14" i="13"/>
  <c r="R14" i="13"/>
  <c r="S14" i="13"/>
  <c r="S18" i="13"/>
  <c r="E15" i="13"/>
  <c r="C15" i="13"/>
  <c r="D16" i="13"/>
  <c r="F16" i="13"/>
  <c r="G16" i="13"/>
  <c r="H16" i="13"/>
  <c r="H18" i="13"/>
  <c r="I16" i="13"/>
  <c r="J16" i="13"/>
  <c r="K16" i="13"/>
  <c r="L16" i="13"/>
  <c r="L18" i="13"/>
  <c r="M16" i="13"/>
  <c r="N16" i="13"/>
  <c r="O16" i="13"/>
  <c r="P16" i="13"/>
  <c r="P18" i="13"/>
  <c r="Q16" i="13"/>
  <c r="R16" i="13"/>
  <c r="S16" i="13"/>
  <c r="C17" i="13"/>
  <c r="E17" i="13"/>
  <c r="E16" i="13"/>
  <c r="I18" i="13"/>
  <c r="M18" i="13"/>
  <c r="Q18" i="13"/>
  <c r="D10" i="16"/>
  <c r="F10" i="16"/>
  <c r="G10" i="16"/>
  <c r="G12" i="16"/>
  <c r="H10" i="16"/>
  <c r="H12" i="16"/>
  <c r="I10" i="16"/>
  <c r="J10" i="16"/>
  <c r="K10" i="16"/>
  <c r="K12" i="16"/>
  <c r="L10" i="16"/>
  <c r="L12" i="16"/>
  <c r="M10" i="16"/>
  <c r="N10" i="16"/>
  <c r="O10" i="16"/>
  <c r="O12" i="16"/>
  <c r="P10" i="16"/>
  <c r="P12" i="16"/>
  <c r="Q10" i="16"/>
  <c r="R10" i="16"/>
  <c r="S10" i="16"/>
  <c r="S12" i="16"/>
  <c r="C11" i="16"/>
  <c r="E11" i="16"/>
  <c r="E10" i="16"/>
  <c r="E12" i="16"/>
  <c r="F12" i="16"/>
  <c r="I12" i="16"/>
  <c r="J12" i="16"/>
  <c r="M12" i="16"/>
  <c r="N12" i="16"/>
  <c r="Q12" i="16"/>
  <c r="R12" i="16"/>
  <c r="C10" i="13"/>
  <c r="D18" i="13"/>
  <c r="C10" i="16"/>
  <c r="C16" i="13"/>
  <c r="C12" i="13"/>
  <c r="C10" i="14"/>
  <c r="E10" i="14"/>
  <c r="E18" i="14"/>
  <c r="C18" i="14"/>
  <c r="E14" i="13"/>
  <c r="C14" i="13"/>
  <c r="C13" i="13"/>
  <c r="C11" i="13"/>
  <c r="D12" i="16"/>
  <c r="C12" i="16"/>
  <c r="E18" i="13"/>
  <c r="C18" i="13"/>
  <c r="E36" i="14"/>
  <c r="C36" i="14"/>
</calcChain>
</file>

<file path=xl/sharedStrings.xml><?xml version="1.0" encoding="utf-8"?>
<sst xmlns="http://schemas.openxmlformats.org/spreadsheetml/2006/main" count="231" uniqueCount="127">
  <si>
    <t>Đơn vị tính: ha</t>
  </si>
  <si>
    <t>Số TT</t>
  </si>
  <si>
    <t>Hạng mục</t>
  </si>
  <si>
    <t xml:space="preserve">Diện tích quy hoạch </t>
  </si>
  <si>
    <t>Diện tích hiện trạng</t>
  </si>
  <si>
    <t>Tăng thêm</t>
  </si>
  <si>
    <t>Địa điểm 
(đến cấp xã)</t>
  </si>
  <si>
    <t>Ghi chú</t>
  </si>
  <si>
    <t xml:space="preserve">Diện tích </t>
  </si>
  <si>
    <t>Sử dụng từ các loại đất</t>
  </si>
  <si>
    <t>Đất lúa</t>
  </si>
  <si>
    <t>Đất trồng cây lâu năm</t>
  </si>
  <si>
    <t>Đất nuôi trồng thủy sản</t>
  </si>
  <si>
    <t>Đất rừng sản xuất</t>
  </si>
  <si>
    <t>Đất  nông nghiệp khác</t>
  </si>
  <si>
    <t>Đất ở tại đô thị</t>
  </si>
  <si>
    <t xml:space="preserve">Đất ở tại nông thôn </t>
  </si>
  <si>
    <t>Đất trụ sở cơ quan</t>
  </si>
  <si>
    <t>Đất sản xuất kinh doanh</t>
  </si>
  <si>
    <t>Đất nghĩa trang, nghĩa địa</t>
  </si>
  <si>
    <t>Đất cơ sở TDTT</t>
  </si>
  <si>
    <t>Đất giáo dục</t>
  </si>
  <si>
    <t>Đất y tế</t>
  </si>
  <si>
    <t>Đất phi nông nghiệp khác</t>
  </si>
  <si>
    <t>(1)</t>
  </si>
  <si>
    <t>(2)</t>
  </si>
  <si>
    <t>(3)=(4)+(5)</t>
  </si>
  <si>
    <t>(4)</t>
  </si>
  <si>
    <t>(5)=(6)+(7)+…(19)</t>
  </si>
  <si>
    <t>(6)</t>
  </si>
  <si>
    <t>(7)</t>
  </si>
  <si>
    <t>(8)</t>
  </si>
  <si>
    <t xml:space="preserve"> (9)</t>
  </si>
  <si>
    <t xml:space="preserve"> (10)</t>
  </si>
  <si>
    <t xml:space="preserve"> (11)</t>
  </si>
  <si>
    <t xml:space="preserve"> (12)</t>
  </si>
  <si>
    <t xml:space="preserve"> (13)</t>
  </si>
  <si>
    <t xml:space="preserve"> (14)</t>
  </si>
  <si>
    <t xml:space="preserve"> (15)</t>
  </si>
  <si>
    <t xml:space="preserve"> (16)</t>
  </si>
  <si>
    <t xml:space="preserve"> (17)</t>
  </si>
  <si>
    <t xml:space="preserve"> (18)</t>
  </si>
  <si>
    <t xml:space="preserve"> (19)</t>
  </si>
  <si>
    <t xml:space="preserve"> (20)</t>
  </si>
  <si>
    <t xml:space="preserve"> (21)</t>
  </si>
  <si>
    <t>I</t>
  </si>
  <si>
    <t>Huyện Cao Lãnh</t>
  </si>
  <si>
    <t>Đường gom khóm Mỹ Thuận</t>
  </si>
  <si>
    <t>thị trấn Mỹ Thọ</t>
  </si>
  <si>
    <t>Đường cặp kênh Xẻo Sình (đoạn An Bình - ĐT846 - ĐT857) (Giai đoạn 1)</t>
  </si>
  <si>
    <t>xã Ba Sao-Nhị Mỹ</t>
  </si>
  <si>
    <t>Hệ thống thoát nước, vĩa hè cặp QL30</t>
  </si>
  <si>
    <t>xã Mỹ Hiệp</t>
  </si>
  <si>
    <t>Hoàn thiện đê bao Tuyến Út Triệu Ô6 (từ Cầu Út Triệu đến cầu 5 Sữu)</t>
  </si>
  <si>
    <t>xã Bình Hàng Tây</t>
  </si>
  <si>
    <t>xã Bình Hàng Trung</t>
  </si>
  <si>
    <t>Hoàn thiện đê bao Tuyến bờ tây kênh Mương Khai Ô7+ Ô Bảy Phương (từ lộ nhựa đến lộ Tân Hội Trung)</t>
  </si>
  <si>
    <t>xã Mỹ Hội</t>
  </si>
  <si>
    <t>xã Tân Nghĩa, Phương Trà</t>
  </si>
  <si>
    <t>II</t>
  </si>
  <si>
    <t>Huyện Tháp Mười</t>
  </si>
  <si>
    <t>1</t>
  </si>
  <si>
    <t>Đường Tôn Thất Tùng (kênh Nguyễn Văn Tiếp A - kênh 7 Thước)</t>
  </si>
  <si>
    <t>thị trấn Mỹ An</t>
  </si>
  <si>
    <t>2</t>
  </si>
  <si>
    <t>Đường bờ Tây kênh Kháng Chiến (kênh Tư Cũ - kênh 1000)</t>
  </si>
  <si>
    <t>3</t>
  </si>
  <si>
    <t>xã Trường Xuân</t>
  </si>
  <si>
    <t>4</t>
  </si>
  <si>
    <t>Nạo vét tạo nguồn kết hợp đắp bờ bao tây kênh Giữa (kênh 8000 - kênh An Phong)</t>
  </si>
  <si>
    <t>xã Tân Kiều</t>
  </si>
  <si>
    <t>5</t>
  </si>
  <si>
    <t>Nạo vét tạo nguồn kết hợp đắp bờ bao bờ nam kênh K1 (ĐT 850 - K.Tây)</t>
  </si>
  <si>
    <t>xã Láng Biển</t>
  </si>
  <si>
    <t>6</t>
  </si>
  <si>
    <t>Nạo vét tạo nguồn kết hợp đắp bờ bao tây kênh Hợp Tác xã (Nguyễn Văn Tiếp A - K. Bảy Thước)</t>
  </si>
  <si>
    <t>xã Mỹ Quí</t>
  </si>
  <si>
    <t>7</t>
  </si>
  <si>
    <t>Nạo vét tạo nguồn kết hợp đắp bờ bao bắc kênh 1000 (Nối từ VnSat - Cái Bèo)</t>
  </si>
  <si>
    <t>8</t>
  </si>
  <si>
    <t>Nạo vét tạo nguồn kết hợp đắp bờ Đông kênh Nhất (ranh xã Mỹ An - 8000)</t>
  </si>
  <si>
    <t>9</t>
  </si>
  <si>
    <t>Nạo vét tạo nguồn kết hợp đắp bờ Bắc kênh Nguyễn Văn Tiếp A (đoạn kênh Bùi - kênh Giữa) - đoạn kết nối</t>
  </si>
  <si>
    <t>xã Đốc Binh Kiều</t>
  </si>
  <si>
    <t>10</t>
  </si>
  <si>
    <t>Cầu kênh Tà Đứng - Tà Nằm</t>
  </si>
  <si>
    <t>xã Thanh Mỹ</t>
  </si>
  <si>
    <t>11</t>
  </si>
  <si>
    <t>Cầu trạm bơm Tà Nằm</t>
  </si>
  <si>
    <t>12</t>
  </si>
  <si>
    <t>Cầu kênh Tà Nằm - Kênh Kho</t>
  </si>
  <si>
    <t>13</t>
  </si>
  <si>
    <t>Mô hình phát triển sản phẩm OCOP - Sản phẩm từ sen trên địa bàn huyện Tháp Mười</t>
  </si>
  <si>
    <t>xã Trường Xuân; xã Mỹ Hòa</t>
  </si>
  <si>
    <t>III</t>
  </si>
  <si>
    <t>Huyện Lấp Vò</t>
  </si>
  <si>
    <t>Công trình đường đan kên Bà Năm</t>
  </si>
  <si>
    <t>xã Long Hưng A</t>
  </si>
  <si>
    <t>Công trình đường đan rạch Cái Côn</t>
  </si>
  <si>
    <t>Đường đan An Thuận (đoạn từ cầu Chùa đến Cầu Ranh, giáp MAHA); Hạng mục: Nền và mặt đường</t>
  </si>
  <si>
    <t>xã Mỹ An Hưng B</t>
  </si>
  <si>
    <t>Tổng</t>
  </si>
  <si>
    <t>Huyện Tam Nông</t>
  </si>
  <si>
    <t>Công trình Nâng cấp Lò giết mổ khu vực An Long</t>
  </si>
  <si>
    <t>xã Phú Ninh</t>
  </si>
  <si>
    <t>Thành phố Hồng Ngự</t>
  </si>
  <si>
    <t>Chỉnh trang đô thị và cải thiện môi trường Tuyến dân cư Mương Nhà Máy</t>
  </si>
  <si>
    <t>phường An Thạnh</t>
  </si>
  <si>
    <t>Hạ tầng Khu dân cư Chùa Ông</t>
  </si>
  <si>
    <t>xã Bình Thạnh Trung</t>
  </si>
  <si>
    <t>IV</t>
  </si>
  <si>
    <t>Huyện Châu Thành</t>
  </si>
  <si>
    <t>Trường Trung học phổ thông Châu Thành 2</t>
  </si>
  <si>
    <t>thị trấn Cái Tàu Hạ, xã An Nhơn</t>
  </si>
  <si>
    <t>Thành phố Cao Lãnh</t>
  </si>
  <si>
    <t>Nâng cấp tuyến đê bao, kè chống sạt lở, xây dựng hệ thống cống dọc sông Tiền, thành phố Cao Lãnh (giai đoạn 2)</t>
  </si>
  <si>
    <t>xã Tịnh Thới</t>
  </si>
  <si>
    <t>Nạo vét kết hợp hoàn thiện đê baoTuyến Thông Lưu (Ô Chùm Hương)</t>
  </si>
  <si>
    <t>Nạo vét kết hợp hoàn thiện đê bao Tuyến bờ Nam kênh Nguyễn Văn Tiếp - giai đoạn 2 (từ CDC Tân Nghĩa đến kênh Ba Sao)</t>
  </si>
  <si>
    <t>Nâng cấp đường bờ tây kênh Tư Mới kết nối trung tâm đô thị Trường Xuân</t>
  </si>
  <si>
    <t>DANH MỤC DỰ ÁN THU HỒI ĐẤT TRONG NĂM 2024 VỐN TỈNH</t>
  </si>
  <si>
    <t>DANH MỤC DỰ ÁN THU HỒI ĐẤT TRONG NĂM 2024 VỐN HUYỆN</t>
  </si>
  <si>
    <t>DANH MỤC DỰ ÁN THU HỒI ĐẤT TRONG NĂM 2024 NHÀ NƯỚC VÀ NHÂN DÂN CÙNG LÀM</t>
  </si>
  <si>
    <t>(Kèm theo Nghị quyết số 49/NQ-HĐND ngày 09 tháng 12 năm 2023 của Hội đồng nhân dân tỉnh Đồng Tháp)</t>
  </si>
  <si>
    <t>Biểu 01</t>
  </si>
  <si>
    <t>Biểu 02</t>
  </si>
  <si>
    <t>Biểu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</si>
</sst>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₫_-;\-* #,##0.00\ _₫_-;_-* &quot;-&quot;??\ _₫_-;_-@_-"/>
    <numFmt numFmtId="164" formatCode="&quot;$&quot;#,##0_);[Red]\(&quot;$&quot;#,##0\)"/>
    <numFmt numFmtId="165" formatCode="_-* #,##0.00_-;\-* #,##0.00_-;_-* &quot;-&quot;??_-;_-@_-"/>
    <numFmt numFmtId="166" formatCode="_-&quot;£&quot;* #,##0.00_-;\-&quot;£&quot;* #,##0.00_-;_-&quot;£&quot;* &quot;-&quot;??_-;_-@_-"/>
    <numFmt numFmtId="167" formatCode="#,##0.0000"/>
    <numFmt numFmtId="168" formatCode="0.0000"/>
  </numFmts>
  <fonts count="35">
    <font>
      <sz val="10"/>
      <name val="Arial"/>
      <family val="2"/>
    </font>
    <font>
      <b/>
      <sz val="10"/>
      <name val="Times New Roman"/>
      <family val="1"/>
    </font>
    <font>
      <sz val="7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color indexed="10"/>
      <name val="Calibri"/>
      <family val="2"/>
    </font>
    <font>
      <b/>
      <sz val="18"/>
      <color indexed="56"/>
      <name val="Cambria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sz val="10"/>
      <name val=".VnArial"/>
      <family val="2"/>
    </font>
    <font>
      <sz val="11"/>
      <name val="Times New Roman"/>
      <family val="1"/>
    </font>
    <font>
      <sz val="10"/>
      <name val="Helv"/>
      <family val="2"/>
    </font>
    <font>
      <sz val="12"/>
      <name val="新細明體"/>
      <family val="1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4">
    <xf numFmtId="0" fontId="0" fillId="0" borderId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4" fontId="26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0" fillId="0" borderId="0"/>
    <xf numFmtId="0" fontId="3" fillId="0" borderId="0"/>
    <xf numFmtId="0" fontId="30" fillId="0" borderId="0"/>
    <xf numFmtId="0" fontId="30" fillId="0" borderId="0"/>
    <xf numFmtId="0" fontId="6" fillId="0" borderId="0"/>
    <xf numFmtId="0" fontId="25" fillId="0" borderId="0"/>
    <xf numFmtId="0" fontId="26" fillId="0" borderId="0"/>
    <xf numFmtId="0" fontId="27" fillId="0" borderId="0"/>
    <xf numFmtId="0" fontId="25" fillId="0" borderId="0"/>
    <xf numFmtId="0" fontId="30" fillId="0" borderId="0"/>
    <xf numFmtId="0" fontId="30" fillId="0" borderId="0">
      <alignment vertical="center"/>
    </xf>
    <xf numFmtId="0" fontId="31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1" fillId="0" borderId="0"/>
    <xf numFmtId="0" fontId="31" fillId="0" borderId="0"/>
    <xf numFmtId="0" fontId="3" fillId="0" borderId="0"/>
    <xf numFmtId="0" fontId="30" fillId="0" borderId="0"/>
    <xf numFmtId="0" fontId="30" fillId="23" borderId="7" applyNumberFormat="0" applyFont="0" applyAlignment="0" applyProtection="0"/>
    <xf numFmtId="0" fontId="30" fillId="23" borderId="7" applyNumberFormat="0" applyFont="0" applyAlignment="0" applyProtection="0"/>
    <xf numFmtId="0" fontId="30" fillId="23" borderId="7" applyNumberFormat="0" applyFon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0" fontId="28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9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4" fontId="1" fillId="0" borderId="0" xfId="0" applyNumberFormat="1" applyFont="1" applyFill="1" applyAlignment="1">
      <alignment horizontal="left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167" fontId="1" fillId="0" borderId="10" xfId="0" applyNumberFormat="1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168" fontId="3" fillId="0" borderId="10" xfId="0" applyNumberFormat="1" applyFont="1" applyFill="1" applyBorder="1" applyAlignment="1">
      <alignment horizontal="right" vertical="center" wrapText="1"/>
    </xf>
    <xf numFmtId="168" fontId="1" fillId="0" borderId="10" xfId="0" applyNumberFormat="1" applyFont="1" applyFill="1" applyBorder="1" applyAlignment="1">
      <alignment horizontal="right" vertical="center" wrapText="1"/>
    </xf>
    <xf numFmtId="168" fontId="1" fillId="24" borderId="10" xfId="0" applyNumberFormat="1" applyFont="1" applyFill="1" applyBorder="1" applyAlignment="1">
      <alignment horizontal="right" vertical="center" wrapText="1"/>
    </xf>
    <xf numFmtId="2" fontId="3" fillId="0" borderId="10" xfId="0" applyNumberFormat="1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135" applyNumberFormat="1" applyFont="1" applyFill="1" applyBorder="1" applyAlignment="1">
      <alignment horizontal="right" vertical="center" wrapText="1"/>
    </xf>
    <xf numFmtId="0" fontId="3" fillId="0" borderId="10" xfId="135" applyNumberFormat="1" applyFont="1" applyFill="1" applyBorder="1" applyAlignment="1">
      <alignment horizontal="center" vertical="center" wrapText="1"/>
    </xf>
    <xf numFmtId="167" fontId="3" fillId="0" borderId="10" xfId="0" applyNumberFormat="1" applyFont="1" applyFill="1" applyBorder="1" applyAlignment="1">
      <alignment horizontal="center" vertical="center" wrapText="1"/>
    </xf>
    <xf numFmtId="168" fontId="3" fillId="24" borderId="10" xfId="0" applyNumberFormat="1" applyFont="1" applyFill="1" applyBorder="1" applyAlignment="1">
      <alignment horizontal="center" vertical="center" wrapText="1"/>
    </xf>
    <xf numFmtId="168" fontId="33" fillId="24" borderId="10" xfId="0" applyNumberFormat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justify" vertical="center" wrapText="1"/>
    </xf>
    <xf numFmtId="167" fontId="3" fillId="0" borderId="10" xfId="0" applyNumberFormat="1" applyFont="1" applyBorder="1" applyAlignment="1">
      <alignment horizontal="right" vertical="center" wrapText="1"/>
    </xf>
    <xf numFmtId="49" fontId="3" fillId="0" borderId="10" xfId="117" applyNumberFormat="1" applyFont="1" applyFill="1" applyBorder="1" applyAlignment="1">
      <alignment horizontal="center" vertical="center" wrapText="1"/>
    </xf>
    <xf numFmtId="0" fontId="3" fillId="0" borderId="10" xfId="117" applyFont="1" applyFill="1" applyBorder="1" applyAlignment="1">
      <alignment vertical="center" wrapText="1"/>
    </xf>
    <xf numFmtId="168" fontId="3" fillId="0" borderId="10" xfId="117" applyNumberFormat="1" applyFont="1" applyFill="1" applyBorder="1" applyAlignment="1">
      <alignment horizontal="right" vertical="center" wrapText="1"/>
    </xf>
    <xf numFmtId="168" fontId="1" fillId="0" borderId="10" xfId="117" applyNumberFormat="1" applyFont="1" applyFill="1" applyBorder="1" applyAlignment="1">
      <alignment horizontal="right" vertical="center" wrapText="1"/>
    </xf>
    <xf numFmtId="168" fontId="3" fillId="0" borderId="10" xfId="119" applyNumberFormat="1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left" vertical="center" wrapText="1"/>
    </xf>
    <xf numFmtId="168" fontId="3" fillId="0" borderId="10" xfId="134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119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167" fontId="3" fillId="0" borderId="10" xfId="0" applyNumberFormat="1" applyFont="1" applyFill="1" applyBorder="1" applyAlignment="1">
      <alignment horizontal="right" vertical="center" wrapText="1"/>
    </xf>
    <xf numFmtId="168" fontId="34" fillId="0" borderId="10" xfId="0" applyNumberFormat="1" applyFont="1" applyFill="1" applyBorder="1" applyAlignment="1">
      <alignment horizontal="right" vertical="center" wrapText="1"/>
    </xf>
    <xf numFmtId="168" fontId="3" fillId="0" borderId="10" xfId="0" applyNumberFormat="1" applyFont="1" applyFill="1" applyBorder="1" applyAlignment="1">
      <alignment horizontal="right" vertical="center"/>
    </xf>
    <xf numFmtId="4" fontId="3" fillId="0" borderId="10" xfId="0" applyNumberFormat="1" applyFont="1" applyFill="1" applyBorder="1" applyAlignment="1">
      <alignment horizontal="right" vertical="center" wrapText="1"/>
    </xf>
    <xf numFmtId="168" fontId="33" fillId="0" borderId="10" xfId="119" applyNumberFormat="1" applyFont="1" applyFill="1" applyBorder="1" applyAlignment="1">
      <alignment horizontal="center" vertical="center" wrapText="1"/>
    </xf>
    <xf numFmtId="168" fontId="3" fillId="0" borderId="10" xfId="119" applyNumberFormat="1" applyFont="1" applyFill="1" applyBorder="1" applyAlignment="1">
      <alignment horizontal="center" vertical="center" wrapText="1"/>
    </xf>
    <xf numFmtId="49" fontId="2" fillId="0" borderId="10" xfId="0" quotePrefix="1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</cellXfs>
  <cellStyles count="154">
    <cellStyle name="20% - Accent1 2" xfId="1"/>
    <cellStyle name="20% - Accent1 3" xfId="2"/>
    <cellStyle name="20% - Accent1 3 2" xfId="3"/>
    <cellStyle name="20% - Accent2 2" xfId="4"/>
    <cellStyle name="20% - Accent2 3" xfId="5"/>
    <cellStyle name="20% - Accent2 3 2" xfId="6"/>
    <cellStyle name="20% - Accent3 2" xfId="7"/>
    <cellStyle name="20% - Accent3 3" xfId="8"/>
    <cellStyle name="20% - Accent3 3 2" xfId="9"/>
    <cellStyle name="20% - Accent4 2" xfId="10"/>
    <cellStyle name="20% - Accent4 3" xfId="11"/>
    <cellStyle name="20% - Accent4 3 2" xfId="12"/>
    <cellStyle name="20% - Accent5 2" xfId="13"/>
    <cellStyle name="20% - Accent5 3" xfId="14"/>
    <cellStyle name="20% - Accent5 3 2" xfId="15"/>
    <cellStyle name="20% - Accent6 2" xfId="16"/>
    <cellStyle name="20% - Accent6 3" xfId="17"/>
    <cellStyle name="20% - Accent6 3 2" xfId="18"/>
    <cellStyle name="40% - Accent1 2" xfId="19"/>
    <cellStyle name="40% - Accent1 3" xfId="20"/>
    <cellStyle name="40% - Accent1 3 2" xfId="21"/>
    <cellStyle name="40% - Accent2 2" xfId="22"/>
    <cellStyle name="40% - Accent2 3" xfId="23"/>
    <cellStyle name="40% - Accent2 3 2" xfId="24"/>
    <cellStyle name="40% - Accent3 2" xfId="25"/>
    <cellStyle name="40% - Accent3 3" xfId="26"/>
    <cellStyle name="40% - Accent3 3 2" xfId="27"/>
    <cellStyle name="40% - Accent4 2" xfId="28"/>
    <cellStyle name="40% - Accent4 3" xfId="29"/>
    <cellStyle name="40% - Accent4 3 2" xfId="30"/>
    <cellStyle name="40% - Accent5 2" xfId="31"/>
    <cellStyle name="40% - Accent5 3" xfId="32"/>
    <cellStyle name="40% - Accent5 3 2" xfId="33"/>
    <cellStyle name="40% - Accent6 2" xfId="34"/>
    <cellStyle name="40% - Accent6 3" xfId="35"/>
    <cellStyle name="40% - Accent6 3 2" xfId="36"/>
    <cellStyle name="60% - Accent1 2" xfId="37"/>
    <cellStyle name="60% - Accent1 3" xfId="38"/>
    <cellStyle name="60% - Accent1 3 2" xfId="39"/>
    <cellStyle name="60% - Accent2 2" xfId="40"/>
    <cellStyle name="60% - Accent2 3" xfId="41"/>
    <cellStyle name="60% - Accent2 3 2" xfId="42"/>
    <cellStyle name="60% - Accent3 2" xfId="43"/>
    <cellStyle name="60% - Accent3 3" xfId="44"/>
    <cellStyle name="60% - Accent3 3 2" xfId="45"/>
    <cellStyle name="60% - Accent4 2" xfId="46"/>
    <cellStyle name="60% - Accent4 3" xfId="47"/>
    <cellStyle name="60% - Accent4 3 2" xfId="48"/>
    <cellStyle name="60% - Accent5 2" xfId="49"/>
    <cellStyle name="60% - Accent5 3" xfId="50"/>
    <cellStyle name="60% - Accent5 3 2" xfId="51"/>
    <cellStyle name="60% - Accent6 2" xfId="52"/>
    <cellStyle name="60% - Accent6 3" xfId="53"/>
    <cellStyle name="60% - Accent6 3 2" xfId="54"/>
    <cellStyle name="Accent1 2" xfId="55"/>
    <cellStyle name="Accent1 3" xfId="56"/>
    <cellStyle name="Accent1 3 2" xfId="57"/>
    <cellStyle name="Accent2 2" xfId="58"/>
    <cellStyle name="Accent2 3" xfId="59"/>
    <cellStyle name="Accent2 3 2" xfId="60"/>
    <cellStyle name="Accent3 2" xfId="61"/>
    <cellStyle name="Accent3 3" xfId="62"/>
    <cellStyle name="Accent3 3 2" xfId="63"/>
    <cellStyle name="Accent4 2" xfId="64"/>
    <cellStyle name="Accent4 3" xfId="65"/>
    <cellStyle name="Accent4 3 2" xfId="66"/>
    <cellStyle name="Accent5 2" xfId="67"/>
    <cellStyle name="Accent5 3" xfId="68"/>
    <cellStyle name="Accent5 3 2" xfId="69"/>
    <cellStyle name="Accent6 2" xfId="70"/>
    <cellStyle name="Accent6 3" xfId="71"/>
    <cellStyle name="Accent6 3 2" xfId="72"/>
    <cellStyle name="Bad 2" xfId="73"/>
    <cellStyle name="Bad 3" xfId="74"/>
    <cellStyle name="Bad 3 2" xfId="75"/>
    <cellStyle name="Calculation 2" xfId="76"/>
    <cellStyle name="Calculation 3" xfId="77"/>
    <cellStyle name="Calculation 3 2" xfId="78"/>
    <cellStyle name="Comma 10" xfId="82"/>
    <cellStyle name="Comma 10 2 2 4" xfId="83"/>
    <cellStyle name="Comma 2" xfId="84"/>
    <cellStyle name="Comma 2 2" xfId="85"/>
    <cellStyle name="Comma 2 3" xfId="86"/>
    <cellStyle name="Comma 2 4" xfId="87"/>
    <cellStyle name="Comma 25 2" xfId="88"/>
    <cellStyle name="Currency 2" xfId="89"/>
    <cellStyle name="Check Cell 2" xfId="79"/>
    <cellStyle name="Check Cell 3" xfId="80"/>
    <cellStyle name="Check Cell 3 2" xfId="81"/>
    <cellStyle name="Explanatory Text 2" xfId="90"/>
    <cellStyle name="Explanatory Text 3" xfId="91"/>
    <cellStyle name="Explanatory Text 3 2" xfId="92"/>
    <cellStyle name="Good 2" xfId="93"/>
    <cellStyle name="Good 3" xfId="94"/>
    <cellStyle name="Good 3 2" xfId="95"/>
    <cellStyle name="Heading 1 2" xfId="96"/>
    <cellStyle name="Heading 1 3" xfId="97"/>
    <cellStyle name="Heading 1 3 2" xfId="98"/>
    <cellStyle name="Heading 2 2" xfId="99"/>
    <cellStyle name="Heading 2 3" xfId="100"/>
    <cellStyle name="Heading 2 3 2" xfId="101"/>
    <cellStyle name="Heading 3 2" xfId="102"/>
    <cellStyle name="Heading 3 3" xfId="103"/>
    <cellStyle name="Heading 3 3 2" xfId="104"/>
    <cellStyle name="Heading 4 2" xfId="105"/>
    <cellStyle name="Heading 4 3" xfId="106"/>
    <cellStyle name="Heading 4 3 2" xfId="107"/>
    <cellStyle name="Input 2" xfId="108"/>
    <cellStyle name="Input 3" xfId="109"/>
    <cellStyle name="Input 3 2" xfId="110"/>
    <cellStyle name="Linked Cell 2" xfId="111"/>
    <cellStyle name="Linked Cell 3" xfId="112"/>
    <cellStyle name="Linked Cell 3 2" xfId="113"/>
    <cellStyle name="Neutral 2" xfId="114"/>
    <cellStyle name="Neutral 3" xfId="115"/>
    <cellStyle name="Neutral 3 2" xfId="116"/>
    <cellStyle name="Normal" xfId="0" builtinId="0"/>
    <cellStyle name="Normal 10" xfId="117"/>
    <cellStyle name="Normal 2" xfId="118"/>
    <cellStyle name="Normal 2 2" xfId="119"/>
    <cellStyle name="Normal 2 2 4" xfId="120"/>
    <cellStyle name="Normal 2 3" xfId="121"/>
    <cellStyle name="Normal 2 4" xfId="122"/>
    <cellStyle name="Normal 22" xfId="123"/>
    <cellStyle name="Normal 3" xfId="124"/>
    <cellStyle name="Normal 3 2" xfId="125"/>
    <cellStyle name="Normal 3 3" xfId="126"/>
    <cellStyle name="Normal 4" xfId="127"/>
    <cellStyle name="Normal 4 2" xfId="128"/>
    <cellStyle name="Normal 4 3" xfId="129"/>
    <cellStyle name="Normal 4 4" xfId="130"/>
    <cellStyle name="Normal 5" xfId="131"/>
    <cellStyle name="Normal 5 2" xfId="132"/>
    <cellStyle name="Normal 5 3" xfId="133"/>
    <cellStyle name="Normal 6" xfId="134"/>
    <cellStyle name="Normal 7" xfId="135"/>
    <cellStyle name="Normal 9" xfId="136"/>
    <cellStyle name="Note 2" xfId="137"/>
    <cellStyle name="Note 3" xfId="138"/>
    <cellStyle name="Note 3 2" xfId="139"/>
    <cellStyle name="Output 2" xfId="140"/>
    <cellStyle name="Output 3" xfId="141"/>
    <cellStyle name="Output 3 2" xfId="142"/>
    <cellStyle name="Style 1" xfId="143"/>
    <cellStyle name="Title 2" xfId="144"/>
    <cellStyle name="Title 3" xfId="145"/>
    <cellStyle name="Title 3 2" xfId="146"/>
    <cellStyle name="Total 2" xfId="147"/>
    <cellStyle name="Total 3" xfId="148"/>
    <cellStyle name="Total 3 2" xfId="149"/>
    <cellStyle name="Warning Text 2" xfId="150"/>
    <cellStyle name="Warning Text 3" xfId="151"/>
    <cellStyle name="Warning Text 3 2" xfId="152"/>
    <cellStyle name="千分位_Book1" xfId="1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zoomScale="90" workbookViewId="0">
      <selection activeCell="B20" sqref="B20"/>
    </sheetView>
  </sheetViews>
  <sheetFormatPr defaultRowHeight="12.75"/>
  <cols>
    <col min="1" max="1" width="4.7109375" style="3" customWidth="1"/>
    <col min="2" max="2" width="31" style="4" customWidth="1"/>
    <col min="3" max="3" width="9.140625" style="5" bestFit="1" customWidth="1"/>
    <col min="4" max="4" width="9.28515625" style="5" customWidth="1"/>
    <col min="5" max="5" width="8.7109375" style="6" customWidth="1"/>
    <col min="6" max="6" width="8.7109375" style="7" customWidth="1"/>
    <col min="7" max="7" width="7.42578125" style="7" customWidth="1"/>
    <col min="8" max="8" width="6.85546875" style="7" customWidth="1"/>
    <col min="9" max="9" width="6.5703125" style="7" customWidth="1"/>
    <col min="10" max="10" width="7.5703125" style="7" customWidth="1"/>
    <col min="11" max="11" width="6.85546875" style="7" customWidth="1"/>
    <col min="12" max="12" width="7.5703125" style="7" customWidth="1"/>
    <col min="13" max="13" width="7.28515625" style="7" customWidth="1"/>
    <col min="14" max="14" width="7" style="7" customWidth="1"/>
    <col min="15" max="17" width="7.42578125" style="7" customWidth="1"/>
    <col min="18" max="18" width="6.85546875" style="7" customWidth="1"/>
    <col min="19" max="19" width="8" style="7" customWidth="1"/>
    <col min="20" max="20" width="13.7109375" style="3" customWidth="1"/>
    <col min="21" max="21" width="26.42578125" style="3" customWidth="1"/>
    <col min="22" max="22" width="15.7109375" style="3" bestFit="1" customWidth="1"/>
    <col min="23" max="23" width="9.140625" style="3" bestFit="1"/>
    <col min="24" max="16384" width="9.140625" style="3"/>
  </cols>
  <sheetData>
    <row r="1" spans="1:21">
      <c r="A1" s="61" t="s">
        <v>124</v>
      </c>
      <c r="B1" s="61"/>
      <c r="C1" s="61"/>
    </row>
    <row r="2" spans="1:21" ht="35.25" customHeight="1">
      <c r="A2" s="62" t="s">
        <v>120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15.75" customHeight="1">
      <c r="A3" s="63" t="s">
        <v>123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</row>
    <row r="4" spans="1:21" ht="15.7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ht="15.75" customHeight="1">
      <c r="A5" s="10"/>
      <c r="B5" s="10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64" t="s">
        <v>0</v>
      </c>
      <c r="S5" s="64"/>
      <c r="T5" s="64"/>
      <c r="U5" s="64"/>
    </row>
    <row r="6" spans="1:21" s="1" customFormat="1" ht="12.75" customHeight="1">
      <c r="A6" s="58" t="s">
        <v>1</v>
      </c>
      <c r="B6" s="58" t="s">
        <v>2</v>
      </c>
      <c r="C6" s="59" t="s">
        <v>3</v>
      </c>
      <c r="D6" s="60" t="s">
        <v>4</v>
      </c>
      <c r="E6" s="65" t="s">
        <v>5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14"/>
      <c r="R6" s="14"/>
      <c r="S6" s="14"/>
      <c r="T6" s="67" t="s">
        <v>6</v>
      </c>
      <c r="U6" s="67" t="s">
        <v>7</v>
      </c>
    </row>
    <row r="7" spans="1:21" s="1" customFormat="1" ht="12.75" customHeight="1">
      <c r="A7" s="58"/>
      <c r="B7" s="58"/>
      <c r="C7" s="59"/>
      <c r="D7" s="60"/>
      <c r="E7" s="60" t="s">
        <v>8</v>
      </c>
      <c r="F7" s="65" t="s">
        <v>9</v>
      </c>
      <c r="G7" s="70"/>
      <c r="H7" s="70"/>
      <c r="I7" s="70"/>
      <c r="J7" s="70"/>
      <c r="K7" s="70"/>
      <c r="L7" s="70"/>
      <c r="M7" s="70"/>
      <c r="N7" s="70"/>
      <c r="O7" s="70"/>
      <c r="P7" s="70"/>
      <c r="Q7" s="15"/>
      <c r="R7" s="15"/>
      <c r="S7" s="12"/>
      <c r="T7" s="68"/>
      <c r="U7" s="68"/>
    </row>
    <row r="8" spans="1:21" s="1" customFormat="1" ht="63.75">
      <c r="A8" s="58"/>
      <c r="B8" s="58"/>
      <c r="C8" s="59"/>
      <c r="D8" s="60"/>
      <c r="E8" s="60"/>
      <c r="F8" s="13" t="s">
        <v>10</v>
      </c>
      <c r="G8" s="13" t="s">
        <v>11</v>
      </c>
      <c r="H8" s="13" t="s">
        <v>12</v>
      </c>
      <c r="I8" s="13" t="s">
        <v>13</v>
      </c>
      <c r="J8" s="13" t="s">
        <v>14</v>
      </c>
      <c r="K8" s="13" t="s">
        <v>15</v>
      </c>
      <c r="L8" s="13" t="s">
        <v>16</v>
      </c>
      <c r="M8" s="13" t="s">
        <v>17</v>
      </c>
      <c r="N8" s="13" t="s">
        <v>18</v>
      </c>
      <c r="O8" s="13" t="s">
        <v>19</v>
      </c>
      <c r="P8" s="13" t="s">
        <v>20</v>
      </c>
      <c r="Q8" s="13" t="s">
        <v>21</v>
      </c>
      <c r="R8" s="13" t="s">
        <v>22</v>
      </c>
      <c r="S8" s="13" t="s">
        <v>23</v>
      </c>
      <c r="T8" s="69"/>
      <c r="U8" s="69"/>
    </row>
    <row r="9" spans="1:21" s="2" customFormat="1" ht="21">
      <c r="A9" s="16" t="s">
        <v>24</v>
      </c>
      <c r="B9" s="16" t="s">
        <v>25</v>
      </c>
      <c r="C9" s="17" t="s">
        <v>26</v>
      </c>
      <c r="D9" s="18" t="s">
        <v>27</v>
      </c>
      <c r="E9" s="18" t="s">
        <v>28</v>
      </c>
      <c r="F9" s="18" t="s">
        <v>29</v>
      </c>
      <c r="G9" s="18" t="s">
        <v>30</v>
      </c>
      <c r="H9" s="55" t="s">
        <v>31</v>
      </c>
      <c r="I9" s="16" t="s">
        <v>32</v>
      </c>
      <c r="J9" s="16" t="s">
        <v>33</v>
      </c>
      <c r="K9" s="16" t="s">
        <v>34</v>
      </c>
      <c r="L9" s="16" t="s">
        <v>35</v>
      </c>
      <c r="M9" s="16" t="s">
        <v>36</v>
      </c>
      <c r="N9" s="16" t="s">
        <v>37</v>
      </c>
      <c r="O9" s="16" t="s">
        <v>38</v>
      </c>
      <c r="P9" s="16" t="s">
        <v>39</v>
      </c>
      <c r="Q9" s="16" t="s">
        <v>40</v>
      </c>
      <c r="R9" s="16" t="s">
        <v>41</v>
      </c>
      <c r="S9" s="16" t="s">
        <v>42</v>
      </c>
      <c r="T9" s="16" t="s">
        <v>43</v>
      </c>
      <c r="U9" s="16" t="s">
        <v>44</v>
      </c>
    </row>
    <row r="10" spans="1:21">
      <c r="A10" s="11" t="s">
        <v>45</v>
      </c>
      <c r="B10" s="19" t="s">
        <v>114</v>
      </c>
      <c r="C10" s="20">
        <f>D10+E10</f>
        <v>21.499999999999996</v>
      </c>
      <c r="D10" s="20">
        <f>D11</f>
        <v>1.7</v>
      </c>
      <c r="E10" s="20">
        <f t="shared" ref="E10:S10" si="0">E11</f>
        <v>19.799999999999997</v>
      </c>
      <c r="F10" s="20">
        <f t="shared" si="0"/>
        <v>4</v>
      </c>
      <c r="G10" s="20">
        <f t="shared" si="0"/>
        <v>13.9</v>
      </c>
      <c r="H10" s="20">
        <f t="shared" si="0"/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1.9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20">
        <f t="shared" si="0"/>
        <v>0</v>
      </c>
      <c r="T10" s="27"/>
      <c r="U10" s="27"/>
    </row>
    <row r="11" spans="1:21" ht="51">
      <c r="A11" s="21">
        <v>1</v>
      </c>
      <c r="B11" s="22" t="s">
        <v>115</v>
      </c>
      <c r="C11" s="20">
        <f>D11+E11</f>
        <v>21.499999999999996</v>
      </c>
      <c r="D11" s="23">
        <v>1.7</v>
      </c>
      <c r="E11" s="24">
        <f>SUM(F11:S11)</f>
        <v>19.799999999999997</v>
      </c>
      <c r="F11" s="23">
        <v>4</v>
      </c>
      <c r="G11" s="23">
        <v>13.9</v>
      </c>
      <c r="H11" s="23"/>
      <c r="I11" s="23"/>
      <c r="J11" s="23"/>
      <c r="K11" s="23"/>
      <c r="L11" s="23">
        <v>1.9</v>
      </c>
      <c r="M11" s="23"/>
      <c r="N11" s="23"/>
      <c r="O11" s="26"/>
      <c r="P11" s="23"/>
      <c r="Q11" s="23"/>
      <c r="R11" s="23"/>
      <c r="S11" s="28"/>
      <c r="T11" s="29" t="s">
        <v>116</v>
      </c>
      <c r="U11" s="30"/>
    </row>
    <row r="12" spans="1:21">
      <c r="A12" s="56" t="s">
        <v>101</v>
      </c>
      <c r="B12" s="57"/>
      <c r="C12" s="20">
        <f>D12+E12</f>
        <v>21.499999999999996</v>
      </c>
      <c r="D12" s="25">
        <f>D10</f>
        <v>1.7</v>
      </c>
      <c r="E12" s="25">
        <f t="shared" ref="E12:S12" si="1">E10</f>
        <v>19.799999999999997</v>
      </c>
      <c r="F12" s="25">
        <f t="shared" si="1"/>
        <v>4</v>
      </c>
      <c r="G12" s="25">
        <f t="shared" si="1"/>
        <v>13.9</v>
      </c>
      <c r="H12" s="25">
        <f t="shared" si="1"/>
        <v>0</v>
      </c>
      <c r="I12" s="25">
        <f t="shared" si="1"/>
        <v>0</v>
      </c>
      <c r="J12" s="25">
        <f t="shared" si="1"/>
        <v>0</v>
      </c>
      <c r="K12" s="25">
        <f t="shared" si="1"/>
        <v>0</v>
      </c>
      <c r="L12" s="25">
        <f t="shared" si="1"/>
        <v>1.9</v>
      </c>
      <c r="M12" s="25">
        <f t="shared" si="1"/>
        <v>0</v>
      </c>
      <c r="N12" s="25">
        <f t="shared" si="1"/>
        <v>0</v>
      </c>
      <c r="O12" s="25">
        <f t="shared" si="1"/>
        <v>0</v>
      </c>
      <c r="P12" s="25">
        <f t="shared" si="1"/>
        <v>0</v>
      </c>
      <c r="Q12" s="25">
        <f t="shared" si="1"/>
        <v>0</v>
      </c>
      <c r="R12" s="25">
        <f t="shared" si="1"/>
        <v>0</v>
      </c>
      <c r="S12" s="25">
        <f t="shared" si="1"/>
        <v>0</v>
      </c>
      <c r="T12" s="31"/>
      <c r="U12" s="32"/>
    </row>
  </sheetData>
  <mergeCells count="15">
    <mergeCell ref="E7:E8"/>
    <mergeCell ref="A1:C1"/>
    <mergeCell ref="A2:U2"/>
    <mergeCell ref="A3:U3"/>
    <mergeCell ref="A4:U4"/>
    <mergeCell ref="R5:U5"/>
    <mergeCell ref="E6:P6"/>
    <mergeCell ref="T6:T8"/>
    <mergeCell ref="U6:U8"/>
    <mergeCell ref="F7:P7"/>
    <mergeCell ref="A12:B12"/>
    <mergeCell ref="A6:A8"/>
    <mergeCell ref="B6:B8"/>
    <mergeCell ref="C6:C8"/>
    <mergeCell ref="D6:D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zoomScale="90" workbookViewId="0">
      <selection activeCell="B4" sqref="B4"/>
    </sheetView>
  </sheetViews>
  <sheetFormatPr defaultRowHeight="12.75"/>
  <cols>
    <col min="1" max="1" width="4.7109375" style="3" customWidth="1"/>
    <col min="2" max="2" width="34.28515625" style="4" customWidth="1"/>
    <col min="3" max="3" width="9.140625" style="5" bestFit="1" customWidth="1"/>
    <col min="4" max="4" width="9.28515625" style="5" customWidth="1"/>
    <col min="5" max="5" width="8.7109375" style="6" customWidth="1"/>
    <col min="6" max="6" width="8.7109375" style="7" customWidth="1"/>
    <col min="7" max="7" width="7.42578125" style="7" customWidth="1"/>
    <col min="8" max="8" width="6.85546875" style="7" customWidth="1"/>
    <col min="9" max="9" width="6.5703125" style="7" customWidth="1"/>
    <col min="10" max="10" width="7.5703125" style="7" customWidth="1"/>
    <col min="11" max="11" width="6.85546875" style="7" customWidth="1"/>
    <col min="12" max="12" width="7.5703125" style="7" customWidth="1"/>
    <col min="13" max="13" width="7.28515625" style="7" customWidth="1"/>
    <col min="14" max="14" width="7" style="7" customWidth="1"/>
    <col min="15" max="15" width="7.28515625" style="7" customWidth="1"/>
    <col min="16" max="17" width="7.42578125" style="7" customWidth="1"/>
    <col min="18" max="18" width="6.85546875" style="7" customWidth="1"/>
    <col min="19" max="19" width="8" style="7" customWidth="1"/>
    <col min="20" max="20" width="14.5703125" style="3" customWidth="1"/>
    <col min="21" max="21" width="32.5703125" style="3" customWidth="1"/>
    <col min="22" max="22" width="15.7109375" style="3" bestFit="1" customWidth="1"/>
    <col min="23" max="23" width="9.140625" style="3" bestFit="1"/>
    <col min="24" max="16384" width="9.140625" style="3"/>
  </cols>
  <sheetData>
    <row r="1" spans="1:21">
      <c r="A1" s="61" t="s">
        <v>125</v>
      </c>
      <c r="B1" s="61"/>
      <c r="C1" s="61"/>
    </row>
    <row r="2" spans="1:21" ht="35.25" customHeight="1">
      <c r="A2" s="62" t="s">
        <v>121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15.75">
      <c r="A3" s="63" t="str">
        <f>'Von tinh'!A3:U3</f>
        <v>(Kèm theo Nghị quyết số 49/NQ-HĐND ngày 09 tháng 12 năm 2023 của Hội đồng nhân dân tỉnh Đồng Tháp)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</row>
    <row r="4" spans="1:21" ht="15.7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1" ht="15.75">
      <c r="A5" s="10"/>
      <c r="B5" s="10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64" t="s">
        <v>0</v>
      </c>
      <c r="S5" s="64"/>
      <c r="T5" s="64"/>
      <c r="U5" s="64"/>
    </row>
    <row r="6" spans="1:21" s="1" customFormat="1">
      <c r="A6" s="58" t="s">
        <v>1</v>
      </c>
      <c r="B6" s="58" t="s">
        <v>2</v>
      </c>
      <c r="C6" s="59" t="s">
        <v>3</v>
      </c>
      <c r="D6" s="60" t="s">
        <v>4</v>
      </c>
      <c r="E6" s="65" t="s">
        <v>5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14"/>
      <c r="R6" s="14"/>
      <c r="S6" s="14"/>
      <c r="T6" s="67" t="s">
        <v>6</v>
      </c>
      <c r="U6" s="67" t="s">
        <v>7</v>
      </c>
    </row>
    <row r="7" spans="1:21" s="1" customFormat="1">
      <c r="A7" s="58"/>
      <c r="B7" s="58"/>
      <c r="C7" s="59"/>
      <c r="D7" s="60"/>
      <c r="E7" s="60" t="s">
        <v>8</v>
      </c>
      <c r="F7" s="65" t="s">
        <v>9</v>
      </c>
      <c r="G7" s="70"/>
      <c r="H7" s="70"/>
      <c r="I7" s="70"/>
      <c r="J7" s="70"/>
      <c r="K7" s="70"/>
      <c r="L7" s="70"/>
      <c r="M7" s="70"/>
      <c r="N7" s="70"/>
      <c r="O7" s="70"/>
      <c r="P7" s="70"/>
      <c r="Q7" s="15"/>
      <c r="R7" s="15"/>
      <c r="S7" s="12"/>
      <c r="T7" s="68"/>
      <c r="U7" s="68"/>
    </row>
    <row r="8" spans="1:21" s="1" customFormat="1" ht="63.75">
      <c r="A8" s="58"/>
      <c r="B8" s="58"/>
      <c r="C8" s="59"/>
      <c r="D8" s="60"/>
      <c r="E8" s="60"/>
      <c r="F8" s="13" t="s">
        <v>10</v>
      </c>
      <c r="G8" s="13" t="s">
        <v>11</v>
      </c>
      <c r="H8" s="13" t="s">
        <v>12</v>
      </c>
      <c r="I8" s="13" t="s">
        <v>13</v>
      </c>
      <c r="J8" s="13" t="s">
        <v>14</v>
      </c>
      <c r="K8" s="13" t="s">
        <v>15</v>
      </c>
      <c r="L8" s="13" t="s">
        <v>16</v>
      </c>
      <c r="M8" s="13" t="s">
        <v>17</v>
      </c>
      <c r="N8" s="13" t="s">
        <v>18</v>
      </c>
      <c r="O8" s="13" t="s">
        <v>19</v>
      </c>
      <c r="P8" s="13" t="s">
        <v>20</v>
      </c>
      <c r="Q8" s="13" t="s">
        <v>21</v>
      </c>
      <c r="R8" s="13" t="s">
        <v>22</v>
      </c>
      <c r="S8" s="13" t="s">
        <v>23</v>
      </c>
      <c r="T8" s="69"/>
      <c r="U8" s="69"/>
    </row>
    <row r="9" spans="1:21" s="2" customFormat="1" ht="21">
      <c r="A9" s="16" t="s">
        <v>24</v>
      </c>
      <c r="B9" s="16" t="s">
        <v>25</v>
      </c>
      <c r="C9" s="17" t="s">
        <v>26</v>
      </c>
      <c r="D9" s="18" t="s">
        <v>27</v>
      </c>
      <c r="E9" s="18" t="s">
        <v>28</v>
      </c>
      <c r="F9" s="18" t="s">
        <v>29</v>
      </c>
      <c r="G9" s="18" t="s">
        <v>30</v>
      </c>
      <c r="H9" s="55" t="s">
        <v>31</v>
      </c>
      <c r="I9" s="16" t="s">
        <v>32</v>
      </c>
      <c r="J9" s="16" t="s">
        <v>33</v>
      </c>
      <c r="K9" s="16" t="s">
        <v>34</v>
      </c>
      <c r="L9" s="16" t="s">
        <v>35</v>
      </c>
      <c r="M9" s="16" t="s">
        <v>36</v>
      </c>
      <c r="N9" s="16" t="s">
        <v>37</v>
      </c>
      <c r="O9" s="16" t="s">
        <v>38</v>
      </c>
      <c r="P9" s="16" t="s">
        <v>39</v>
      </c>
      <c r="Q9" s="16" t="s">
        <v>40</v>
      </c>
      <c r="R9" s="16" t="s">
        <v>41</v>
      </c>
      <c r="S9" s="16" t="s">
        <v>42</v>
      </c>
      <c r="T9" s="16" t="s">
        <v>43</v>
      </c>
      <c r="U9" s="16" t="s">
        <v>44</v>
      </c>
    </row>
    <row r="10" spans="1:21">
      <c r="A10" s="11" t="s">
        <v>45</v>
      </c>
      <c r="B10" s="19" t="s">
        <v>102</v>
      </c>
      <c r="C10" s="20">
        <f t="shared" ref="C10:C18" si="0">D10+E10</f>
        <v>0.7</v>
      </c>
      <c r="D10" s="20">
        <f>SUM(D11:D11)</f>
        <v>0.44999999999999996</v>
      </c>
      <c r="E10" s="20">
        <f>SUM(E11:E11)</f>
        <v>0.25</v>
      </c>
      <c r="F10" s="20">
        <f t="shared" ref="F10:S10" si="1">SUM(F11:F11)</f>
        <v>0.25</v>
      </c>
      <c r="G10" s="20">
        <f t="shared" si="1"/>
        <v>0</v>
      </c>
      <c r="H10" s="20">
        <f t="shared" si="1"/>
        <v>0</v>
      </c>
      <c r="I10" s="20">
        <f t="shared" si="1"/>
        <v>0</v>
      </c>
      <c r="J10" s="20">
        <f t="shared" si="1"/>
        <v>0</v>
      </c>
      <c r="K10" s="20">
        <f t="shared" si="1"/>
        <v>0</v>
      </c>
      <c r="L10" s="20">
        <f t="shared" si="1"/>
        <v>0</v>
      </c>
      <c r="M10" s="20">
        <f t="shared" si="1"/>
        <v>0</v>
      </c>
      <c r="N10" s="20">
        <f t="shared" si="1"/>
        <v>0</v>
      </c>
      <c r="O10" s="20">
        <f t="shared" si="1"/>
        <v>0</v>
      </c>
      <c r="P10" s="20">
        <f t="shared" si="1"/>
        <v>0</v>
      </c>
      <c r="Q10" s="20">
        <f t="shared" si="1"/>
        <v>0</v>
      </c>
      <c r="R10" s="20">
        <f t="shared" si="1"/>
        <v>0</v>
      </c>
      <c r="S10" s="20">
        <f t="shared" si="1"/>
        <v>0</v>
      </c>
      <c r="T10" s="27"/>
      <c r="U10" s="27"/>
    </row>
    <row r="11" spans="1:21" ht="25.5">
      <c r="A11" s="27">
        <v>1</v>
      </c>
      <c r="B11" s="33" t="s">
        <v>103</v>
      </c>
      <c r="C11" s="20">
        <f t="shared" si="0"/>
        <v>0.7</v>
      </c>
      <c r="D11" s="34">
        <f>0.7-0.25</f>
        <v>0.44999999999999996</v>
      </c>
      <c r="E11" s="20">
        <f>SUM(F11:S11)</f>
        <v>0.25</v>
      </c>
      <c r="F11" s="34">
        <v>0.25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42" t="s">
        <v>104</v>
      </c>
      <c r="U11" s="42"/>
    </row>
    <row r="12" spans="1:21">
      <c r="A12" s="11" t="s">
        <v>59</v>
      </c>
      <c r="B12" s="19" t="s">
        <v>105</v>
      </c>
      <c r="C12" s="20">
        <f t="shared" si="0"/>
        <v>11.904500000000001</v>
      </c>
      <c r="D12" s="20">
        <f>D13</f>
        <v>0</v>
      </c>
      <c r="E12" s="20">
        <f>E13</f>
        <v>11.904500000000001</v>
      </c>
      <c r="F12" s="20">
        <f t="shared" ref="F12:S12" si="2">F13</f>
        <v>0</v>
      </c>
      <c r="G12" s="20">
        <f t="shared" si="2"/>
        <v>1.1000000000000001</v>
      </c>
      <c r="H12" s="20">
        <f t="shared" si="2"/>
        <v>0</v>
      </c>
      <c r="I12" s="20">
        <f t="shared" si="2"/>
        <v>0</v>
      </c>
      <c r="J12" s="20">
        <f t="shared" si="2"/>
        <v>0</v>
      </c>
      <c r="K12" s="20">
        <f t="shared" si="2"/>
        <v>3.63</v>
      </c>
      <c r="L12" s="20">
        <f t="shared" si="2"/>
        <v>0</v>
      </c>
      <c r="M12" s="20">
        <f t="shared" si="2"/>
        <v>0</v>
      </c>
      <c r="N12" s="20">
        <f t="shared" si="2"/>
        <v>0</v>
      </c>
      <c r="O12" s="20">
        <f t="shared" si="2"/>
        <v>0</v>
      </c>
      <c r="P12" s="20">
        <f t="shared" si="2"/>
        <v>0</v>
      </c>
      <c r="Q12" s="20">
        <f t="shared" si="2"/>
        <v>0</v>
      </c>
      <c r="R12" s="20">
        <f t="shared" si="2"/>
        <v>0</v>
      </c>
      <c r="S12" s="20">
        <f t="shared" si="2"/>
        <v>7.1745000000000001</v>
      </c>
      <c r="T12" s="27"/>
      <c r="U12" s="27"/>
    </row>
    <row r="13" spans="1:21" ht="25.5">
      <c r="A13" s="35" t="s">
        <v>61</v>
      </c>
      <c r="B13" s="36" t="s">
        <v>106</v>
      </c>
      <c r="C13" s="20">
        <f t="shared" si="0"/>
        <v>11.904500000000001</v>
      </c>
      <c r="D13" s="37"/>
      <c r="E13" s="38">
        <f>SUM(F13:S13)</f>
        <v>11.904500000000001</v>
      </c>
      <c r="F13" s="37"/>
      <c r="G13" s="39">
        <v>1.1000000000000001</v>
      </c>
      <c r="H13" s="39"/>
      <c r="I13" s="39"/>
      <c r="J13" s="39"/>
      <c r="K13" s="39">
        <v>3.63</v>
      </c>
      <c r="L13" s="39"/>
      <c r="M13" s="39"/>
      <c r="N13" s="39"/>
      <c r="O13" s="39"/>
      <c r="P13" s="39"/>
      <c r="Q13" s="39"/>
      <c r="R13" s="39"/>
      <c r="S13" s="39">
        <v>7.1745000000000001</v>
      </c>
      <c r="T13" s="35" t="s">
        <v>107</v>
      </c>
      <c r="U13" s="43"/>
    </row>
    <row r="14" spans="1:21">
      <c r="A14" s="11" t="s">
        <v>94</v>
      </c>
      <c r="B14" s="19" t="s">
        <v>95</v>
      </c>
      <c r="C14" s="20">
        <f t="shared" si="0"/>
        <v>1.1000000000000001</v>
      </c>
      <c r="D14" s="20">
        <f t="shared" ref="D14:S14" si="3">SUM(D15:D15)</f>
        <v>0</v>
      </c>
      <c r="E14" s="20">
        <f t="shared" si="3"/>
        <v>1.1000000000000001</v>
      </c>
      <c r="F14" s="20">
        <f t="shared" si="3"/>
        <v>0</v>
      </c>
      <c r="G14" s="20">
        <f t="shared" si="3"/>
        <v>0.9</v>
      </c>
      <c r="H14" s="20">
        <f t="shared" si="3"/>
        <v>0</v>
      </c>
      <c r="I14" s="20">
        <f t="shared" si="3"/>
        <v>0</v>
      </c>
      <c r="J14" s="20">
        <f t="shared" si="3"/>
        <v>0</v>
      </c>
      <c r="K14" s="20">
        <f t="shared" si="3"/>
        <v>0</v>
      </c>
      <c r="L14" s="20">
        <f t="shared" si="3"/>
        <v>0</v>
      </c>
      <c r="M14" s="20">
        <f t="shared" si="3"/>
        <v>0</v>
      </c>
      <c r="N14" s="20">
        <f t="shared" si="3"/>
        <v>0</v>
      </c>
      <c r="O14" s="20">
        <f t="shared" si="3"/>
        <v>0</v>
      </c>
      <c r="P14" s="20">
        <f t="shared" si="3"/>
        <v>0</v>
      </c>
      <c r="Q14" s="20">
        <f t="shared" si="3"/>
        <v>0</v>
      </c>
      <c r="R14" s="20">
        <f t="shared" si="3"/>
        <v>0</v>
      </c>
      <c r="S14" s="20">
        <f t="shared" si="3"/>
        <v>0.2</v>
      </c>
      <c r="T14" s="27"/>
      <c r="U14" s="27"/>
    </row>
    <row r="15" spans="1:21" ht="25.5">
      <c r="A15" s="27">
        <v>1</v>
      </c>
      <c r="B15" s="40" t="s">
        <v>108</v>
      </c>
      <c r="C15" s="20">
        <f t="shared" si="0"/>
        <v>1.1000000000000001</v>
      </c>
      <c r="D15" s="20"/>
      <c r="E15" s="24">
        <f>SUM(F15:S15)</f>
        <v>1.1000000000000001</v>
      </c>
      <c r="F15" s="23"/>
      <c r="G15" s="23">
        <v>0.9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>
        <v>0.2</v>
      </c>
      <c r="T15" s="27" t="s">
        <v>109</v>
      </c>
      <c r="U15" s="27"/>
    </row>
    <row r="16" spans="1:21">
      <c r="A16" s="11" t="s">
        <v>110</v>
      </c>
      <c r="B16" s="19" t="s">
        <v>111</v>
      </c>
      <c r="C16" s="20">
        <f t="shared" si="0"/>
        <v>2.75</v>
      </c>
      <c r="D16" s="20">
        <f t="shared" ref="D16:S16" si="4">SUM(D17:D17)</f>
        <v>0</v>
      </c>
      <c r="E16" s="20">
        <f t="shared" si="4"/>
        <v>2.75</v>
      </c>
      <c r="F16" s="20">
        <f t="shared" si="4"/>
        <v>0.22</v>
      </c>
      <c r="G16" s="20">
        <f t="shared" si="4"/>
        <v>2.48</v>
      </c>
      <c r="H16" s="20">
        <f t="shared" si="4"/>
        <v>0</v>
      </c>
      <c r="I16" s="20">
        <f t="shared" si="4"/>
        <v>0</v>
      </c>
      <c r="J16" s="20">
        <f t="shared" si="4"/>
        <v>0</v>
      </c>
      <c r="K16" s="20">
        <f t="shared" si="4"/>
        <v>0</v>
      </c>
      <c r="L16" s="20">
        <f t="shared" si="4"/>
        <v>0</v>
      </c>
      <c r="M16" s="20">
        <f t="shared" si="4"/>
        <v>0</v>
      </c>
      <c r="N16" s="20">
        <f t="shared" si="4"/>
        <v>0</v>
      </c>
      <c r="O16" s="20">
        <f t="shared" si="4"/>
        <v>0</v>
      </c>
      <c r="P16" s="20">
        <f t="shared" si="4"/>
        <v>0</v>
      </c>
      <c r="Q16" s="20">
        <f t="shared" si="4"/>
        <v>0</v>
      </c>
      <c r="R16" s="20">
        <f t="shared" si="4"/>
        <v>0</v>
      </c>
      <c r="S16" s="20">
        <f t="shared" si="4"/>
        <v>0.05</v>
      </c>
      <c r="T16" s="27"/>
      <c r="U16" s="27"/>
    </row>
    <row r="17" spans="1:21" ht="25.5">
      <c r="A17" s="27">
        <v>1</v>
      </c>
      <c r="B17" s="22" t="s">
        <v>112</v>
      </c>
      <c r="C17" s="20">
        <f t="shared" si="0"/>
        <v>2.75</v>
      </c>
      <c r="D17" s="23"/>
      <c r="E17" s="24">
        <f>SUM(F17:S17)</f>
        <v>2.75</v>
      </c>
      <c r="F17" s="41">
        <v>0.22</v>
      </c>
      <c r="G17" s="41">
        <v>2.48</v>
      </c>
      <c r="H17" s="41"/>
      <c r="I17" s="41"/>
      <c r="J17" s="23"/>
      <c r="K17" s="23"/>
      <c r="L17" s="23"/>
      <c r="M17" s="23"/>
      <c r="N17" s="23"/>
      <c r="O17" s="23"/>
      <c r="P17" s="23"/>
      <c r="Q17" s="23"/>
      <c r="R17" s="23"/>
      <c r="S17" s="41">
        <v>0.05</v>
      </c>
      <c r="T17" s="27" t="s">
        <v>113</v>
      </c>
      <c r="U17" s="27"/>
    </row>
    <row r="18" spans="1:21" ht="14.25">
      <c r="A18" s="71" t="s">
        <v>101</v>
      </c>
      <c r="B18" s="72"/>
      <c r="C18" s="20">
        <f t="shared" si="0"/>
        <v>16.454499999999999</v>
      </c>
      <c r="D18" s="20">
        <f>D10+D12+D14+D16</f>
        <v>0.44999999999999996</v>
      </c>
      <c r="E18" s="20">
        <f t="shared" ref="E18:S18" si="5">E10+E12+E14+E16</f>
        <v>16.0045</v>
      </c>
      <c r="F18" s="20">
        <f t="shared" si="5"/>
        <v>0.47</v>
      </c>
      <c r="G18" s="20">
        <f t="shared" si="5"/>
        <v>4.4800000000000004</v>
      </c>
      <c r="H18" s="20">
        <f t="shared" si="5"/>
        <v>0</v>
      </c>
      <c r="I18" s="20">
        <f t="shared" si="5"/>
        <v>0</v>
      </c>
      <c r="J18" s="20">
        <f t="shared" si="5"/>
        <v>0</v>
      </c>
      <c r="K18" s="20">
        <f t="shared" si="5"/>
        <v>3.63</v>
      </c>
      <c r="L18" s="20">
        <f t="shared" si="5"/>
        <v>0</v>
      </c>
      <c r="M18" s="20">
        <f t="shared" si="5"/>
        <v>0</v>
      </c>
      <c r="N18" s="20">
        <f t="shared" si="5"/>
        <v>0</v>
      </c>
      <c r="O18" s="20">
        <f t="shared" si="5"/>
        <v>0</v>
      </c>
      <c r="P18" s="20">
        <f t="shared" si="5"/>
        <v>0</v>
      </c>
      <c r="Q18" s="20">
        <f t="shared" si="5"/>
        <v>0</v>
      </c>
      <c r="R18" s="20">
        <f t="shared" si="5"/>
        <v>0</v>
      </c>
      <c r="S18" s="20">
        <f t="shared" si="5"/>
        <v>7.4245000000000001</v>
      </c>
      <c r="T18" s="27"/>
      <c r="U18" s="27"/>
    </row>
  </sheetData>
  <mergeCells count="14">
    <mergeCell ref="E7:E8"/>
    <mergeCell ref="A1:C1"/>
    <mergeCell ref="A2:U2"/>
    <mergeCell ref="A3:U3"/>
    <mergeCell ref="R5:U5"/>
    <mergeCell ref="E6:P6"/>
    <mergeCell ref="F7:P7"/>
    <mergeCell ref="T6:T8"/>
    <mergeCell ref="U6:U8"/>
    <mergeCell ref="A18:B18"/>
    <mergeCell ref="A6:A8"/>
    <mergeCell ref="B6:B8"/>
    <mergeCell ref="C6:C8"/>
    <mergeCell ref="D6:D8"/>
  </mergeCells>
  <pageMargins left="0.19685039370078741" right="0.19685039370078741" top="0.39370078740157483" bottom="0.39370078740157483" header="0.19685039370078741" footer="0.19685039370078741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zoomScale="90" zoomScaleSheetLayoutView="100" workbookViewId="0">
      <selection activeCell="A2" sqref="A2:U2"/>
    </sheetView>
  </sheetViews>
  <sheetFormatPr defaultRowHeight="12.75"/>
  <cols>
    <col min="1" max="1" width="4.7109375" style="3" customWidth="1"/>
    <col min="2" max="2" width="30.140625" style="4" customWidth="1"/>
    <col min="3" max="3" width="9.140625" style="5" bestFit="1" customWidth="1"/>
    <col min="4" max="4" width="9.28515625" style="5" customWidth="1"/>
    <col min="5" max="5" width="8.7109375" style="6" customWidth="1"/>
    <col min="6" max="6" width="8.7109375" style="7" customWidth="1"/>
    <col min="7" max="7" width="7.42578125" style="7" customWidth="1"/>
    <col min="8" max="8" width="6.85546875" style="7" customWidth="1"/>
    <col min="9" max="9" width="6.5703125" style="7" customWidth="1"/>
    <col min="10" max="10" width="7.5703125" style="7" customWidth="1"/>
    <col min="11" max="11" width="6.85546875" style="7" customWidth="1"/>
    <col min="12" max="12" width="7.5703125" style="7" customWidth="1"/>
    <col min="13" max="13" width="7.28515625" style="7" customWidth="1"/>
    <col min="14" max="14" width="7" style="7" customWidth="1"/>
    <col min="15" max="15" width="7.28515625" style="7" customWidth="1"/>
    <col min="16" max="17" width="7.42578125" style="7" customWidth="1"/>
    <col min="18" max="18" width="6.85546875" style="7" customWidth="1"/>
    <col min="19" max="19" width="8" style="7" customWidth="1"/>
    <col min="20" max="20" width="13.7109375" style="3" customWidth="1"/>
    <col min="21" max="21" width="16.140625" style="3" customWidth="1"/>
    <col min="22" max="22" width="15.7109375" style="3" bestFit="1" customWidth="1"/>
    <col min="23" max="23" width="9.140625" style="3" bestFit="1"/>
    <col min="24" max="16384" width="9.140625" style="3"/>
  </cols>
  <sheetData>
    <row r="1" spans="1:21">
      <c r="A1" s="61" t="s">
        <v>126</v>
      </c>
      <c r="B1" s="61"/>
      <c r="C1" s="61"/>
    </row>
    <row r="2" spans="1:21" ht="35.25" customHeight="1">
      <c r="A2" s="62" t="s">
        <v>122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15.75" customHeight="1">
      <c r="A3" s="63" t="str">
        <f>'Von tinh'!A3:U3</f>
        <v>(Kèm theo Nghị quyết số 49/NQ-HĐND ngày 09 tháng 12 năm 2023 của Hội đồng nhân dân tỉnh Đồng Tháp)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</row>
    <row r="4" spans="1:21" ht="15.7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ht="15.75" customHeight="1">
      <c r="A5" s="10"/>
      <c r="B5" s="10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64" t="s">
        <v>0</v>
      </c>
      <c r="S5" s="64"/>
      <c r="T5" s="64"/>
      <c r="U5" s="64"/>
    </row>
    <row r="6" spans="1:21" s="1" customFormat="1" ht="12.75" customHeight="1">
      <c r="A6" s="58" t="s">
        <v>1</v>
      </c>
      <c r="B6" s="58" t="s">
        <v>2</v>
      </c>
      <c r="C6" s="60" t="s">
        <v>3</v>
      </c>
      <c r="D6" s="60" t="s">
        <v>4</v>
      </c>
      <c r="E6" s="60" t="s">
        <v>5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13"/>
      <c r="R6" s="13"/>
      <c r="S6" s="13"/>
      <c r="T6" s="58" t="s">
        <v>6</v>
      </c>
      <c r="U6" s="58" t="s">
        <v>7</v>
      </c>
    </row>
    <row r="7" spans="1:21" s="1" customFormat="1" ht="12.75" customHeight="1">
      <c r="A7" s="58"/>
      <c r="B7" s="58"/>
      <c r="C7" s="60"/>
      <c r="D7" s="60"/>
      <c r="E7" s="60" t="s">
        <v>8</v>
      </c>
      <c r="F7" s="60" t="s">
        <v>9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13"/>
      <c r="R7" s="13"/>
      <c r="S7" s="13"/>
      <c r="T7" s="58"/>
      <c r="U7" s="58"/>
    </row>
    <row r="8" spans="1:21" s="1" customFormat="1" ht="63.75">
      <c r="A8" s="58"/>
      <c r="B8" s="58"/>
      <c r="C8" s="60"/>
      <c r="D8" s="60"/>
      <c r="E8" s="60"/>
      <c r="F8" s="13" t="s">
        <v>10</v>
      </c>
      <c r="G8" s="13" t="s">
        <v>11</v>
      </c>
      <c r="H8" s="13" t="s">
        <v>12</v>
      </c>
      <c r="I8" s="13" t="s">
        <v>13</v>
      </c>
      <c r="J8" s="13" t="s">
        <v>14</v>
      </c>
      <c r="K8" s="13" t="s">
        <v>15</v>
      </c>
      <c r="L8" s="13" t="s">
        <v>16</v>
      </c>
      <c r="M8" s="13" t="s">
        <v>17</v>
      </c>
      <c r="N8" s="13" t="s">
        <v>18</v>
      </c>
      <c r="O8" s="13" t="s">
        <v>19</v>
      </c>
      <c r="P8" s="13" t="s">
        <v>20</v>
      </c>
      <c r="Q8" s="13" t="s">
        <v>21</v>
      </c>
      <c r="R8" s="13" t="s">
        <v>22</v>
      </c>
      <c r="S8" s="13" t="s">
        <v>23</v>
      </c>
      <c r="T8" s="58"/>
      <c r="U8" s="58"/>
    </row>
    <row r="9" spans="1:21" s="2" customFormat="1" ht="21">
      <c r="A9" s="16" t="s">
        <v>24</v>
      </c>
      <c r="B9" s="16" t="s">
        <v>25</v>
      </c>
      <c r="C9" s="18" t="s">
        <v>26</v>
      </c>
      <c r="D9" s="18" t="s">
        <v>27</v>
      </c>
      <c r="E9" s="18" t="s">
        <v>28</v>
      </c>
      <c r="F9" s="18" t="s">
        <v>29</v>
      </c>
      <c r="G9" s="18" t="s">
        <v>30</v>
      </c>
      <c r="H9" s="55" t="s">
        <v>31</v>
      </c>
      <c r="I9" s="16" t="s">
        <v>32</v>
      </c>
      <c r="J9" s="16" t="s">
        <v>33</v>
      </c>
      <c r="K9" s="16" t="s">
        <v>34</v>
      </c>
      <c r="L9" s="16" t="s">
        <v>35</v>
      </c>
      <c r="M9" s="16" t="s">
        <v>36</v>
      </c>
      <c r="N9" s="16" t="s">
        <v>37</v>
      </c>
      <c r="O9" s="16" t="s">
        <v>38</v>
      </c>
      <c r="P9" s="16" t="s">
        <v>39</v>
      </c>
      <c r="Q9" s="16" t="s">
        <v>40</v>
      </c>
      <c r="R9" s="16" t="s">
        <v>41</v>
      </c>
      <c r="S9" s="16" t="s">
        <v>42</v>
      </c>
      <c r="T9" s="16" t="s">
        <v>43</v>
      </c>
      <c r="U9" s="16" t="s">
        <v>44</v>
      </c>
    </row>
    <row r="10" spans="1:21" ht="15" customHeight="1">
      <c r="A10" s="11" t="s">
        <v>45</v>
      </c>
      <c r="B10" s="19" t="s">
        <v>46</v>
      </c>
      <c r="C10" s="20">
        <f>D10+E10</f>
        <v>11.583425</v>
      </c>
      <c r="D10" s="20">
        <f>SUM(D11:D17)</f>
        <v>0</v>
      </c>
      <c r="E10" s="20">
        <f t="shared" ref="E10:S10" si="0">SUM(E11:E17)</f>
        <v>11.583425</v>
      </c>
      <c r="F10" s="20">
        <f t="shared" si="0"/>
        <v>4.1449999999999996</v>
      </c>
      <c r="G10" s="20">
        <f t="shared" si="0"/>
        <v>6.5764250000000004</v>
      </c>
      <c r="H10" s="20">
        <f t="shared" si="0"/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0.245</v>
      </c>
      <c r="M10" s="20">
        <f t="shared" si="0"/>
        <v>0</v>
      </c>
      <c r="N10" s="20">
        <f t="shared" si="0"/>
        <v>1.7000000000000001E-2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20">
        <f t="shared" si="0"/>
        <v>0.6</v>
      </c>
      <c r="T10" s="27"/>
      <c r="U10" s="27"/>
    </row>
    <row r="11" spans="1:21" s="44" customFormat="1" ht="15" customHeight="1">
      <c r="A11" s="27">
        <v>1</v>
      </c>
      <c r="B11" s="45" t="s">
        <v>47</v>
      </c>
      <c r="C11" s="24">
        <f t="shared" ref="C11:C18" si="1">D11+E11</f>
        <v>0.6</v>
      </c>
      <c r="D11" s="23"/>
      <c r="E11" s="24">
        <f>SUM(F11:S11)</f>
        <v>0.6</v>
      </c>
      <c r="F11" s="23"/>
      <c r="G11" s="46"/>
      <c r="H11" s="46"/>
      <c r="I11" s="46"/>
      <c r="J11" s="46"/>
      <c r="K11" s="46"/>
      <c r="L11" s="50"/>
      <c r="M11" s="46"/>
      <c r="N11" s="46"/>
      <c r="O11" s="46"/>
      <c r="P11" s="46"/>
      <c r="Q11" s="46"/>
      <c r="R11" s="46"/>
      <c r="S11" s="23">
        <v>0.6</v>
      </c>
      <c r="T11" s="27" t="s">
        <v>48</v>
      </c>
      <c r="U11" s="53"/>
    </row>
    <row r="12" spans="1:21" ht="25.5">
      <c r="A12" s="27">
        <v>2</v>
      </c>
      <c r="B12" s="45" t="s">
        <v>49</v>
      </c>
      <c r="C12" s="24">
        <f t="shared" si="1"/>
        <v>3.2645249999999999</v>
      </c>
      <c r="D12" s="24"/>
      <c r="E12" s="24">
        <f t="shared" ref="E12:E17" si="2">SUM(F12:S12)</f>
        <v>3.2645249999999999</v>
      </c>
      <c r="F12" s="23"/>
      <c r="G12" s="23">
        <v>3.2645249999999999</v>
      </c>
      <c r="H12" s="23"/>
      <c r="I12" s="23"/>
      <c r="J12" s="23"/>
      <c r="K12" s="23"/>
      <c r="L12" s="51"/>
      <c r="M12" s="23"/>
      <c r="N12" s="23"/>
      <c r="O12" s="23"/>
      <c r="P12" s="23"/>
      <c r="Q12" s="23"/>
      <c r="R12" s="23"/>
      <c r="S12" s="23"/>
      <c r="T12" s="27" t="s">
        <v>50</v>
      </c>
      <c r="U12" s="54"/>
    </row>
    <row r="13" spans="1:21" ht="25.5">
      <c r="A13" s="27">
        <v>3</v>
      </c>
      <c r="B13" s="45" t="s">
        <v>51</v>
      </c>
      <c r="C13" s="24">
        <f t="shared" si="1"/>
        <v>1.7088999999999999</v>
      </c>
      <c r="D13" s="24"/>
      <c r="E13" s="24">
        <f t="shared" si="2"/>
        <v>1.7088999999999999</v>
      </c>
      <c r="F13" s="23"/>
      <c r="G13" s="23">
        <v>1.5119</v>
      </c>
      <c r="H13" s="23"/>
      <c r="I13" s="23"/>
      <c r="J13" s="23"/>
      <c r="K13" s="23"/>
      <c r="L13" s="51">
        <v>0.18</v>
      </c>
      <c r="M13" s="23"/>
      <c r="N13" s="23">
        <v>1.7000000000000001E-2</v>
      </c>
      <c r="O13" s="23"/>
      <c r="P13" s="23"/>
      <c r="Q13" s="23"/>
      <c r="R13" s="23"/>
      <c r="S13" s="23"/>
      <c r="T13" s="27" t="s">
        <v>52</v>
      </c>
      <c r="U13" s="32"/>
    </row>
    <row r="14" spans="1:21" ht="28.5" customHeight="1">
      <c r="A14" s="27">
        <v>4</v>
      </c>
      <c r="B14" s="45" t="s">
        <v>53</v>
      </c>
      <c r="C14" s="24">
        <f t="shared" si="1"/>
        <v>1</v>
      </c>
      <c r="D14" s="24"/>
      <c r="E14" s="24">
        <f t="shared" si="2"/>
        <v>1</v>
      </c>
      <c r="F14" s="23">
        <v>0.1</v>
      </c>
      <c r="G14" s="23">
        <v>0.9</v>
      </c>
      <c r="H14" s="23"/>
      <c r="I14" s="23"/>
      <c r="J14" s="23"/>
      <c r="K14" s="23"/>
      <c r="L14" s="51"/>
      <c r="M14" s="23"/>
      <c r="N14" s="23"/>
      <c r="O14" s="23"/>
      <c r="P14" s="23"/>
      <c r="Q14" s="23"/>
      <c r="R14" s="23"/>
      <c r="S14" s="23"/>
      <c r="T14" s="27" t="s">
        <v>54</v>
      </c>
      <c r="U14" s="54"/>
    </row>
    <row r="15" spans="1:21" ht="42.75" customHeight="1">
      <c r="A15" s="27">
        <v>5</v>
      </c>
      <c r="B15" s="45" t="s">
        <v>117</v>
      </c>
      <c r="C15" s="24">
        <f t="shared" si="1"/>
        <v>0.95000000000000007</v>
      </c>
      <c r="D15" s="24"/>
      <c r="E15" s="24">
        <f t="shared" si="2"/>
        <v>0.95000000000000007</v>
      </c>
      <c r="F15" s="23"/>
      <c r="G15" s="23">
        <v>0.9</v>
      </c>
      <c r="H15" s="23"/>
      <c r="I15" s="23"/>
      <c r="J15" s="23"/>
      <c r="K15" s="23"/>
      <c r="L15" s="51">
        <v>0.05</v>
      </c>
      <c r="M15" s="23"/>
      <c r="N15" s="23"/>
      <c r="O15" s="23"/>
      <c r="P15" s="23"/>
      <c r="Q15" s="23"/>
      <c r="R15" s="23"/>
      <c r="S15" s="23"/>
      <c r="T15" s="27" t="s">
        <v>55</v>
      </c>
      <c r="U15" s="27"/>
    </row>
    <row r="16" spans="1:21" ht="44.25" customHeight="1">
      <c r="A16" s="27">
        <v>6</v>
      </c>
      <c r="B16" s="45" t="s">
        <v>56</v>
      </c>
      <c r="C16" s="24">
        <f t="shared" si="1"/>
        <v>0.75</v>
      </c>
      <c r="D16" s="24"/>
      <c r="E16" s="24">
        <f t="shared" si="2"/>
        <v>0.75</v>
      </c>
      <c r="F16" s="23">
        <v>0.75</v>
      </c>
      <c r="G16" s="23"/>
      <c r="H16" s="23"/>
      <c r="I16" s="23"/>
      <c r="J16" s="23"/>
      <c r="K16" s="23"/>
      <c r="L16" s="51"/>
      <c r="M16" s="23"/>
      <c r="N16" s="23"/>
      <c r="O16" s="23"/>
      <c r="P16" s="23"/>
      <c r="Q16" s="23"/>
      <c r="R16" s="23"/>
      <c r="S16" s="23"/>
      <c r="T16" s="27" t="s">
        <v>57</v>
      </c>
      <c r="U16" s="27"/>
    </row>
    <row r="17" spans="1:22" ht="54" customHeight="1">
      <c r="A17" s="27">
        <v>7</v>
      </c>
      <c r="B17" s="45" t="s">
        <v>118</v>
      </c>
      <c r="C17" s="24">
        <f t="shared" si="1"/>
        <v>3.31</v>
      </c>
      <c r="D17" s="24"/>
      <c r="E17" s="24">
        <f t="shared" si="2"/>
        <v>3.31</v>
      </c>
      <c r="F17" s="23">
        <v>3.2949999999999999</v>
      </c>
      <c r="G17" s="23"/>
      <c r="H17" s="23"/>
      <c r="I17" s="23"/>
      <c r="J17" s="23"/>
      <c r="K17" s="23"/>
      <c r="L17" s="51">
        <v>1.4999999999999999E-2</v>
      </c>
      <c r="M17" s="23"/>
      <c r="N17" s="23"/>
      <c r="O17" s="23"/>
      <c r="P17" s="23"/>
      <c r="Q17" s="23"/>
      <c r="R17" s="23"/>
      <c r="S17" s="23"/>
      <c r="T17" s="27" t="s">
        <v>58</v>
      </c>
      <c r="U17" s="27"/>
    </row>
    <row r="18" spans="1:22">
      <c r="A18" s="11" t="s">
        <v>59</v>
      </c>
      <c r="B18" s="19" t="s">
        <v>60</v>
      </c>
      <c r="C18" s="20">
        <f t="shared" si="1"/>
        <v>13.061750000000002</v>
      </c>
      <c r="D18" s="20">
        <f>SUM(D19:D31)</f>
        <v>0</v>
      </c>
      <c r="E18" s="20">
        <f t="shared" ref="E18:S18" si="3">SUM(E19:E31)</f>
        <v>13.061750000000002</v>
      </c>
      <c r="F18" s="20">
        <f t="shared" si="3"/>
        <v>10.3018</v>
      </c>
      <c r="G18" s="20">
        <f t="shared" si="3"/>
        <v>2.3849500000000008</v>
      </c>
      <c r="H18" s="20">
        <f t="shared" si="3"/>
        <v>0</v>
      </c>
      <c r="I18" s="20">
        <f t="shared" si="3"/>
        <v>0</v>
      </c>
      <c r="J18" s="20">
        <f t="shared" si="3"/>
        <v>0</v>
      </c>
      <c r="K18" s="20">
        <f t="shared" si="3"/>
        <v>0.375</v>
      </c>
      <c r="L18" s="20">
        <f t="shared" si="3"/>
        <v>0</v>
      </c>
      <c r="M18" s="20">
        <f t="shared" si="3"/>
        <v>0</v>
      </c>
      <c r="N18" s="20">
        <f t="shared" si="3"/>
        <v>0</v>
      </c>
      <c r="O18" s="20">
        <f t="shared" si="3"/>
        <v>0</v>
      </c>
      <c r="P18" s="20">
        <f t="shared" si="3"/>
        <v>0</v>
      </c>
      <c r="Q18" s="20">
        <f t="shared" si="3"/>
        <v>0</v>
      </c>
      <c r="R18" s="20">
        <f t="shared" si="3"/>
        <v>0</v>
      </c>
      <c r="S18" s="20">
        <f t="shared" si="3"/>
        <v>0</v>
      </c>
      <c r="T18" s="27"/>
      <c r="U18" s="27"/>
    </row>
    <row r="19" spans="1:22" ht="25.5">
      <c r="A19" s="47" t="s">
        <v>61</v>
      </c>
      <c r="B19" s="48" t="s">
        <v>62</v>
      </c>
      <c r="C19" s="20">
        <f t="shared" ref="C19:C36" si="4">D19+E19</f>
        <v>1.375</v>
      </c>
      <c r="D19" s="49"/>
      <c r="E19" s="24">
        <f>SUM(F19:S19)</f>
        <v>1.375</v>
      </c>
      <c r="F19" s="49">
        <v>1</v>
      </c>
      <c r="G19" s="49"/>
      <c r="H19" s="49"/>
      <c r="I19" s="49"/>
      <c r="J19" s="52"/>
      <c r="K19" s="49">
        <v>0.375</v>
      </c>
      <c r="L19" s="52"/>
      <c r="M19" s="52"/>
      <c r="N19" s="52"/>
      <c r="O19" s="52"/>
      <c r="P19" s="52"/>
      <c r="Q19" s="52"/>
      <c r="R19" s="52"/>
      <c r="S19" s="52"/>
      <c r="T19" s="47" t="s">
        <v>63</v>
      </c>
      <c r="U19" s="27"/>
    </row>
    <row r="20" spans="1:22" ht="25.5">
      <c r="A20" s="47" t="s">
        <v>64</v>
      </c>
      <c r="B20" s="48" t="s">
        <v>65</v>
      </c>
      <c r="C20" s="20">
        <f t="shared" si="4"/>
        <v>0.42</v>
      </c>
      <c r="D20" s="49"/>
      <c r="E20" s="24">
        <f t="shared" ref="E20:E31" si="5">SUM(F20:S20)</f>
        <v>0.42</v>
      </c>
      <c r="F20" s="49">
        <v>0.42</v>
      </c>
      <c r="G20" s="49"/>
      <c r="H20" s="49"/>
      <c r="I20" s="49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47" t="s">
        <v>63</v>
      </c>
      <c r="U20" s="27"/>
    </row>
    <row r="21" spans="1:22" ht="38.25">
      <c r="A21" s="47" t="s">
        <v>66</v>
      </c>
      <c r="B21" s="48" t="s">
        <v>119</v>
      </c>
      <c r="C21" s="20">
        <f t="shared" si="4"/>
        <v>2.3650000000000002</v>
      </c>
      <c r="D21" s="49"/>
      <c r="E21" s="24">
        <f t="shared" si="5"/>
        <v>2.3650000000000002</v>
      </c>
      <c r="F21" s="49"/>
      <c r="G21" s="49">
        <v>2.3650000000000002</v>
      </c>
      <c r="H21" s="49"/>
      <c r="I21" s="49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47" t="s">
        <v>67</v>
      </c>
      <c r="U21" s="27"/>
    </row>
    <row r="22" spans="1:22" ht="38.25">
      <c r="A22" s="47" t="s">
        <v>68</v>
      </c>
      <c r="B22" s="48" t="s">
        <v>69</v>
      </c>
      <c r="C22" s="20">
        <f t="shared" si="4"/>
        <v>1.4</v>
      </c>
      <c r="D22" s="49"/>
      <c r="E22" s="24">
        <f t="shared" si="5"/>
        <v>1.4</v>
      </c>
      <c r="F22" s="49">
        <v>1.4</v>
      </c>
      <c r="G22" s="49"/>
      <c r="H22" s="49"/>
      <c r="I22" s="49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47" t="s">
        <v>70</v>
      </c>
      <c r="U22" s="27"/>
    </row>
    <row r="23" spans="1:22" s="44" customFormat="1" ht="38.25">
      <c r="A23" s="47" t="s">
        <v>71</v>
      </c>
      <c r="B23" s="48" t="s">
        <v>72</v>
      </c>
      <c r="C23" s="20">
        <f t="shared" si="4"/>
        <v>1.365</v>
      </c>
      <c r="D23" s="49"/>
      <c r="E23" s="24">
        <f t="shared" si="5"/>
        <v>1.365</v>
      </c>
      <c r="F23" s="49">
        <v>1.365</v>
      </c>
      <c r="G23" s="49"/>
      <c r="H23" s="49"/>
      <c r="I23" s="49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47" t="s">
        <v>73</v>
      </c>
      <c r="U23" s="27"/>
      <c r="V23" s="3"/>
    </row>
    <row r="24" spans="1:22" ht="38.25">
      <c r="A24" s="47" t="s">
        <v>74</v>
      </c>
      <c r="B24" s="48" t="s">
        <v>75</v>
      </c>
      <c r="C24" s="20">
        <f t="shared" si="4"/>
        <v>1.575</v>
      </c>
      <c r="D24" s="49"/>
      <c r="E24" s="24">
        <f t="shared" si="5"/>
        <v>1.575</v>
      </c>
      <c r="F24" s="49">
        <v>1.575</v>
      </c>
      <c r="G24" s="49"/>
      <c r="H24" s="49"/>
      <c r="I24" s="49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47" t="s">
        <v>76</v>
      </c>
      <c r="U24" s="27"/>
    </row>
    <row r="25" spans="1:22" s="44" customFormat="1" ht="38.25">
      <c r="A25" s="47" t="s">
        <v>77</v>
      </c>
      <c r="B25" s="48" t="s">
        <v>78</v>
      </c>
      <c r="C25" s="20">
        <f t="shared" si="4"/>
        <v>0.1925</v>
      </c>
      <c r="D25" s="49"/>
      <c r="E25" s="24">
        <f t="shared" si="5"/>
        <v>0.1925</v>
      </c>
      <c r="F25" s="49">
        <v>0.1925</v>
      </c>
      <c r="G25" s="49"/>
      <c r="H25" s="49"/>
      <c r="I25" s="49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47" t="s">
        <v>76</v>
      </c>
      <c r="U25" s="27"/>
      <c r="V25" s="3"/>
    </row>
    <row r="26" spans="1:22" ht="38.25">
      <c r="A26" s="47" t="s">
        <v>79</v>
      </c>
      <c r="B26" s="48" t="s">
        <v>80</v>
      </c>
      <c r="C26" s="20">
        <f t="shared" si="4"/>
        <v>0.875</v>
      </c>
      <c r="D26" s="49"/>
      <c r="E26" s="24">
        <f t="shared" si="5"/>
        <v>0.875</v>
      </c>
      <c r="F26" s="49">
        <v>0.875</v>
      </c>
      <c r="G26" s="49"/>
      <c r="H26" s="49"/>
      <c r="I26" s="49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47" t="s">
        <v>70</v>
      </c>
      <c r="U26" s="27"/>
    </row>
    <row r="27" spans="1:22" s="44" customFormat="1" ht="38.25">
      <c r="A27" s="47" t="s">
        <v>81</v>
      </c>
      <c r="B27" s="48" t="s">
        <v>82</v>
      </c>
      <c r="C27" s="20">
        <f t="shared" si="4"/>
        <v>0.21</v>
      </c>
      <c r="D27" s="49"/>
      <c r="E27" s="24">
        <f t="shared" si="5"/>
        <v>0.21</v>
      </c>
      <c r="F27" s="49">
        <v>0.21</v>
      </c>
      <c r="G27" s="49"/>
      <c r="H27" s="49"/>
      <c r="I27" s="49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47" t="s">
        <v>83</v>
      </c>
      <c r="U27" s="27"/>
      <c r="V27" s="3"/>
    </row>
    <row r="28" spans="1:22" s="44" customFormat="1">
      <c r="A28" s="47" t="s">
        <v>84</v>
      </c>
      <c r="B28" s="48" t="s">
        <v>85</v>
      </c>
      <c r="C28" s="20">
        <f t="shared" si="4"/>
        <v>7.3499999999999998E-3</v>
      </c>
      <c r="D28" s="49"/>
      <c r="E28" s="24">
        <f t="shared" si="5"/>
        <v>7.3499999999999998E-3</v>
      </c>
      <c r="F28" s="49"/>
      <c r="G28" s="49">
        <v>7.3499999999999998E-3</v>
      </c>
      <c r="H28" s="49"/>
      <c r="I28" s="49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47" t="s">
        <v>86</v>
      </c>
      <c r="U28" s="27"/>
      <c r="V28" s="3"/>
    </row>
    <row r="29" spans="1:22">
      <c r="A29" s="47" t="s">
        <v>87</v>
      </c>
      <c r="B29" s="48" t="s">
        <v>88</v>
      </c>
      <c r="C29" s="20">
        <f t="shared" si="4"/>
        <v>3.15E-3</v>
      </c>
      <c r="D29" s="49"/>
      <c r="E29" s="24">
        <f t="shared" si="5"/>
        <v>3.15E-3</v>
      </c>
      <c r="F29" s="49"/>
      <c r="G29" s="49">
        <v>3.15E-3</v>
      </c>
      <c r="H29" s="49"/>
      <c r="I29" s="49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47" t="s">
        <v>86</v>
      </c>
      <c r="U29" s="27"/>
    </row>
    <row r="30" spans="1:22">
      <c r="A30" s="47" t="s">
        <v>89</v>
      </c>
      <c r="B30" s="48" t="s">
        <v>90</v>
      </c>
      <c r="C30" s="20">
        <f t="shared" si="4"/>
        <v>9.4500000000000001E-3</v>
      </c>
      <c r="D30" s="49"/>
      <c r="E30" s="24">
        <f t="shared" si="5"/>
        <v>9.4500000000000001E-3</v>
      </c>
      <c r="F30" s="49"/>
      <c r="G30" s="49">
        <v>9.4500000000000001E-3</v>
      </c>
      <c r="H30" s="49"/>
      <c r="I30" s="49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47" t="s">
        <v>86</v>
      </c>
      <c r="U30" s="27"/>
    </row>
    <row r="31" spans="1:22" ht="38.25">
      <c r="A31" s="47" t="s">
        <v>91</v>
      </c>
      <c r="B31" s="48" t="s">
        <v>92</v>
      </c>
      <c r="C31" s="20">
        <f t="shared" si="4"/>
        <v>3.2643</v>
      </c>
      <c r="D31" s="49"/>
      <c r="E31" s="24">
        <f t="shared" si="5"/>
        <v>3.2643</v>
      </c>
      <c r="F31" s="49">
        <v>3.2643</v>
      </c>
      <c r="G31" s="49"/>
      <c r="H31" s="49"/>
      <c r="I31" s="49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47" t="s">
        <v>93</v>
      </c>
      <c r="U31" s="27"/>
    </row>
    <row r="32" spans="1:22">
      <c r="A32" s="11" t="s">
        <v>94</v>
      </c>
      <c r="B32" s="19" t="s">
        <v>95</v>
      </c>
      <c r="C32" s="20">
        <f t="shared" si="4"/>
        <v>2.4309000000000003</v>
      </c>
      <c r="D32" s="20">
        <f>SUM(D33:D35)</f>
        <v>1.2206000000000001</v>
      </c>
      <c r="E32" s="20">
        <f t="shared" ref="E32:S32" si="6">SUM(E33:E35)</f>
        <v>1.2103000000000002</v>
      </c>
      <c r="F32" s="20">
        <f t="shared" si="6"/>
        <v>0.9</v>
      </c>
      <c r="G32" s="20">
        <f t="shared" si="6"/>
        <v>0.28029999999999999</v>
      </c>
      <c r="H32" s="20">
        <f t="shared" si="6"/>
        <v>0</v>
      </c>
      <c r="I32" s="20">
        <f t="shared" si="6"/>
        <v>0</v>
      </c>
      <c r="J32" s="20">
        <f t="shared" si="6"/>
        <v>0</v>
      </c>
      <c r="K32" s="20">
        <f t="shared" si="6"/>
        <v>0</v>
      </c>
      <c r="L32" s="20">
        <f t="shared" si="6"/>
        <v>0.03</v>
      </c>
      <c r="M32" s="20">
        <f t="shared" si="6"/>
        <v>0</v>
      </c>
      <c r="N32" s="20">
        <f t="shared" si="6"/>
        <v>0</v>
      </c>
      <c r="O32" s="20">
        <f t="shared" si="6"/>
        <v>0</v>
      </c>
      <c r="P32" s="20">
        <f t="shared" si="6"/>
        <v>0</v>
      </c>
      <c r="Q32" s="20">
        <f t="shared" si="6"/>
        <v>0</v>
      </c>
      <c r="R32" s="20">
        <f t="shared" si="6"/>
        <v>0</v>
      </c>
      <c r="S32" s="20">
        <f t="shared" si="6"/>
        <v>0</v>
      </c>
      <c r="T32" s="27"/>
      <c r="U32" s="27"/>
    </row>
    <row r="33" spans="1:21">
      <c r="A33" s="27">
        <v>1</v>
      </c>
      <c r="B33" s="22" t="s">
        <v>96</v>
      </c>
      <c r="C33" s="20">
        <f t="shared" si="4"/>
        <v>0.75</v>
      </c>
      <c r="D33" s="49">
        <v>0.3</v>
      </c>
      <c r="E33" s="24">
        <f>SUM(F33:S33)</f>
        <v>0.45</v>
      </c>
      <c r="F33" s="49">
        <v>0.45</v>
      </c>
      <c r="G33" s="20"/>
      <c r="H33" s="20"/>
      <c r="I33" s="20"/>
      <c r="J33" s="20"/>
      <c r="K33" s="20"/>
      <c r="L33" s="20"/>
      <c r="M33" s="49"/>
      <c r="N33" s="49"/>
      <c r="O33" s="49"/>
      <c r="P33" s="49"/>
      <c r="Q33" s="49"/>
      <c r="R33" s="49"/>
      <c r="S33" s="49"/>
      <c r="T33" s="27" t="s">
        <v>97</v>
      </c>
      <c r="U33" s="27"/>
    </row>
    <row r="34" spans="1:21">
      <c r="A34" s="27">
        <v>2</v>
      </c>
      <c r="B34" s="22" t="s">
        <v>98</v>
      </c>
      <c r="C34" s="20">
        <f t="shared" si="4"/>
        <v>0.75</v>
      </c>
      <c r="D34" s="49">
        <v>0.3</v>
      </c>
      <c r="E34" s="24">
        <f>SUM(F34:S34)</f>
        <v>0.45</v>
      </c>
      <c r="F34" s="49">
        <v>0.45</v>
      </c>
      <c r="G34" s="20"/>
      <c r="H34" s="20"/>
      <c r="I34" s="20"/>
      <c r="J34" s="20"/>
      <c r="K34" s="20"/>
      <c r="L34" s="20"/>
      <c r="M34" s="49"/>
      <c r="N34" s="49"/>
      <c r="O34" s="49"/>
      <c r="P34" s="49"/>
      <c r="Q34" s="49"/>
      <c r="R34" s="49"/>
      <c r="S34" s="49"/>
      <c r="T34" s="27" t="s">
        <v>97</v>
      </c>
      <c r="U34" s="27"/>
    </row>
    <row r="35" spans="1:21" ht="38.25">
      <c r="A35" s="27">
        <v>3</v>
      </c>
      <c r="B35" s="48" t="s">
        <v>99</v>
      </c>
      <c r="C35" s="20">
        <f t="shared" si="4"/>
        <v>0.93090000000000006</v>
      </c>
      <c r="D35" s="49">
        <v>0.62060000000000004</v>
      </c>
      <c r="E35" s="24">
        <f>SUM(F35:S35)</f>
        <v>0.31030000000000002</v>
      </c>
      <c r="F35" s="49"/>
      <c r="G35" s="49">
        <v>0.28029999999999999</v>
      </c>
      <c r="H35" s="49"/>
      <c r="I35" s="49"/>
      <c r="J35" s="49"/>
      <c r="K35" s="49"/>
      <c r="L35" s="49">
        <v>0.03</v>
      </c>
      <c r="M35" s="52"/>
      <c r="N35" s="52"/>
      <c r="O35" s="52"/>
      <c r="P35" s="52"/>
      <c r="Q35" s="52"/>
      <c r="R35" s="52"/>
      <c r="S35" s="52"/>
      <c r="T35" s="47" t="s">
        <v>100</v>
      </c>
      <c r="U35" s="27"/>
    </row>
    <row r="36" spans="1:21">
      <c r="A36" s="56" t="s">
        <v>101</v>
      </c>
      <c r="B36" s="57"/>
      <c r="C36" s="20">
        <f t="shared" si="4"/>
        <v>27.076075000000003</v>
      </c>
      <c r="D36" s="20">
        <f>D10+D18+D32</f>
        <v>1.2206000000000001</v>
      </c>
      <c r="E36" s="20">
        <f t="shared" ref="E36:S36" si="7">E10+E18+E32</f>
        <v>25.855475000000002</v>
      </c>
      <c r="F36" s="20">
        <f t="shared" si="7"/>
        <v>15.3468</v>
      </c>
      <c r="G36" s="20">
        <f t="shared" si="7"/>
        <v>9.2416750000000008</v>
      </c>
      <c r="H36" s="20">
        <f t="shared" si="7"/>
        <v>0</v>
      </c>
      <c r="I36" s="20">
        <f t="shared" si="7"/>
        <v>0</v>
      </c>
      <c r="J36" s="20">
        <f t="shared" si="7"/>
        <v>0</v>
      </c>
      <c r="K36" s="20">
        <f t="shared" si="7"/>
        <v>0.375</v>
      </c>
      <c r="L36" s="20">
        <f t="shared" si="7"/>
        <v>0.27500000000000002</v>
      </c>
      <c r="M36" s="20">
        <f t="shared" si="7"/>
        <v>0</v>
      </c>
      <c r="N36" s="20">
        <f t="shared" si="7"/>
        <v>1.7000000000000001E-2</v>
      </c>
      <c r="O36" s="20">
        <f t="shared" si="7"/>
        <v>0</v>
      </c>
      <c r="P36" s="20">
        <f t="shared" si="7"/>
        <v>0</v>
      </c>
      <c r="Q36" s="20">
        <f t="shared" si="7"/>
        <v>0</v>
      </c>
      <c r="R36" s="20">
        <f t="shared" si="7"/>
        <v>0</v>
      </c>
      <c r="S36" s="20">
        <f t="shared" si="7"/>
        <v>0.6</v>
      </c>
      <c r="T36" s="27"/>
      <c r="U36" s="27"/>
    </row>
  </sheetData>
  <mergeCells count="15">
    <mergeCell ref="E7:E8"/>
    <mergeCell ref="A1:C1"/>
    <mergeCell ref="A2:U2"/>
    <mergeCell ref="A3:U3"/>
    <mergeCell ref="A4:U4"/>
    <mergeCell ref="R5:U5"/>
    <mergeCell ref="E6:P6"/>
    <mergeCell ref="T6:T8"/>
    <mergeCell ref="U6:U8"/>
    <mergeCell ref="F7:P7"/>
    <mergeCell ref="A36:B36"/>
    <mergeCell ref="A6:A8"/>
    <mergeCell ref="B6:B8"/>
    <mergeCell ref="C6:C8"/>
    <mergeCell ref="D6:D8"/>
  </mergeCells>
  <pageMargins left="0.19685039370078741" right="0.19685039370078741" top="0.39370078740157483" bottom="0.39370078740157483" header="0.19685039370078741" footer="0.19685039370078741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Von tinh</vt:lpstr>
      <vt:lpstr>Von huyen</vt:lpstr>
      <vt:lpstr>NNND cung lam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</cp:lastModifiedBy>
  <cp:revision>1</cp:revision>
  <cp:lastPrinted>2023-12-20T02:58:36Z</cp:lastPrinted>
  <dcterms:created xsi:type="dcterms:W3CDTF">2014-10-14T07:26:36Z</dcterms:created>
  <dcterms:modified xsi:type="dcterms:W3CDTF">2023-12-20T02:58:38Z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1033-12.2.0.13266</vt:lpwstr>
  </property>
  <property fmtid="{D5CDD505-2E9C-101B-9397-08002B2CF9AE}" pid="3" name="ICV">
    <vt:lpwstr>E7005879A9BE4D438BA1F351959B0467_12</vt:lpwstr>
  </property>
</Properties>
</file>